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annika 20 มิ.ย. 2562\รพ.สต\รพ.สต. เดือน สิงหาคม 2562\"/>
    </mc:Choice>
  </mc:AlternateContent>
  <bookViews>
    <workbookView xWindow="4335" yWindow="255" windowWidth="11025" windowHeight="5310" firstSheet="11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2" hidden="1">นคร!$A$2:$AG$154</definedName>
    <definedName name="_xlnm._FilterDatabase" localSheetId="13" hidden="1">นครพนม!$A$1:$AQ$154</definedName>
    <definedName name="_xlnm._FilterDatabase" localSheetId="1" hidden="1">บึงกาฬ!$A$1:$AN$71</definedName>
    <definedName name="_xlnm._FilterDatabase" localSheetId="7" hidden="1">'เลย '!$A$1:$AL$130</definedName>
    <definedName name="_xlnm._FilterDatabase" localSheetId="3" hidden="1">หนองบัวลำภู!$A$1:$AN$86</definedName>
    <definedName name="_xlnm._FilterDatabase" localSheetId="4" hidden="1">อด!#REF!</definedName>
    <definedName name="_xlnm._FilterDatabase" localSheetId="5" hidden="1">อุดรธานี!$A$1:$AQ$222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AL144" i="30" l="1"/>
  <c r="AL145" i="30"/>
  <c r="AL146" i="30"/>
  <c r="AL147" i="30"/>
  <c r="AL148" i="30"/>
  <c r="AL149" i="30"/>
  <c r="AL150" i="30"/>
  <c r="AL151" i="30"/>
  <c r="AL152" i="30"/>
  <c r="AL153" i="30"/>
  <c r="AL154" i="30"/>
  <c r="AL143" i="30"/>
  <c r="AL142" i="30"/>
  <c r="J62" i="61"/>
  <c r="K62" i="61"/>
  <c r="K61" i="61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140" i="30"/>
  <c r="AP141" i="30"/>
  <c r="AP142" i="30"/>
  <c r="AP143" i="30"/>
  <c r="AP144" i="30"/>
  <c r="AP145" i="30"/>
  <c r="AP146" i="30"/>
  <c r="AP147" i="30"/>
  <c r="AP148" i="30"/>
  <c r="AP149" i="30"/>
  <c r="AP150" i="30"/>
  <c r="AP151" i="30"/>
  <c r="AP152" i="30"/>
  <c r="AP153" i="30"/>
  <c r="AP154" i="30"/>
  <c r="AP4" i="30"/>
  <c r="AO4" i="30"/>
  <c r="AM4" i="30"/>
  <c r="AL4" i="30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190" i="32"/>
  <c r="AJ191" i="32"/>
  <c r="AJ192" i="32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190" i="32"/>
  <c r="AH191" i="32"/>
  <c r="AH192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190" i="32"/>
  <c r="AG191" i="32"/>
  <c r="AG192" i="32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190" i="32"/>
  <c r="AF191" i="32"/>
  <c r="AF192" i="32"/>
  <c r="AJ4" i="32"/>
  <c r="AI4" i="32"/>
  <c r="AG4" i="32"/>
  <c r="AF4" i="32"/>
  <c r="AM5" i="34"/>
  <c r="AM6" i="34"/>
  <c r="AM7" i="34"/>
  <c r="AM8" i="34"/>
  <c r="AM9" i="34"/>
  <c r="AM10" i="34"/>
  <c r="AM11" i="34"/>
  <c r="AM12" i="34"/>
  <c r="AM13" i="34"/>
  <c r="AM14" i="34"/>
  <c r="AM15" i="34"/>
  <c r="AM16" i="34"/>
  <c r="AM17" i="34"/>
  <c r="AM18" i="34"/>
  <c r="AM19" i="34"/>
  <c r="AM20" i="34"/>
  <c r="AM21" i="34"/>
  <c r="AM22" i="34"/>
  <c r="AM23" i="34"/>
  <c r="AM24" i="34"/>
  <c r="AM25" i="34"/>
  <c r="AM26" i="34"/>
  <c r="AM27" i="34"/>
  <c r="AM28" i="34"/>
  <c r="AM29" i="34"/>
  <c r="AM30" i="34"/>
  <c r="AM31" i="34"/>
  <c r="AM32" i="34"/>
  <c r="AM33" i="34"/>
  <c r="AM34" i="34"/>
  <c r="AM35" i="34"/>
  <c r="AM36" i="34"/>
  <c r="AM37" i="34"/>
  <c r="AM38" i="34"/>
  <c r="AM39" i="34"/>
  <c r="AM40" i="34"/>
  <c r="AM41" i="34"/>
  <c r="AM42" i="34"/>
  <c r="AM43" i="34"/>
  <c r="AM44" i="34"/>
  <c r="AM45" i="34"/>
  <c r="AM46" i="34"/>
  <c r="AM47" i="34"/>
  <c r="AM48" i="34"/>
  <c r="AM49" i="34"/>
  <c r="AM50" i="34"/>
  <c r="AM51" i="34"/>
  <c r="AM52" i="34"/>
  <c r="AM53" i="34"/>
  <c r="AM54" i="34"/>
  <c r="AM55" i="34"/>
  <c r="AM56" i="34"/>
  <c r="AM57" i="34"/>
  <c r="AM58" i="34"/>
  <c r="AM59" i="34"/>
  <c r="AM60" i="34"/>
  <c r="AM61" i="34"/>
  <c r="AM62" i="34"/>
  <c r="AM63" i="34"/>
  <c r="AM64" i="34"/>
  <c r="AM65" i="34"/>
  <c r="AM66" i="34"/>
  <c r="AM67" i="34"/>
  <c r="AM68" i="34"/>
  <c r="AM69" i="34"/>
  <c r="AM70" i="34"/>
  <c r="AM71" i="34"/>
  <c r="AM72" i="34"/>
  <c r="AM73" i="34"/>
  <c r="AM74" i="34"/>
  <c r="AM75" i="34"/>
  <c r="AM76" i="34"/>
  <c r="AM77" i="34"/>
  <c r="AM78" i="34"/>
  <c r="AM79" i="34"/>
  <c r="AM80" i="34"/>
  <c r="AM81" i="34"/>
  <c r="AM82" i="34"/>
  <c r="AM83" i="34"/>
  <c r="AM84" i="34"/>
  <c r="AM85" i="34"/>
  <c r="AM86" i="34"/>
  <c r="AL5" i="34"/>
  <c r="AL6" i="34"/>
  <c r="AL7" i="34"/>
  <c r="AL8" i="34"/>
  <c r="AL9" i="34"/>
  <c r="AL10" i="34"/>
  <c r="AL11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6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M4" i="34"/>
  <c r="AL4" i="34"/>
  <c r="AJ4" i="34"/>
  <c r="AI4" i="34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4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4" i="39"/>
  <c r="AN5" i="16"/>
  <c r="AN6" i="16"/>
  <c r="AN7" i="16"/>
  <c r="AN8" i="16"/>
  <c r="AN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O5" i="16"/>
  <c r="AO6" i="16"/>
  <c r="AO7" i="16"/>
  <c r="AO8" i="16"/>
  <c r="AO9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220" i="16"/>
  <c r="AO221" i="16"/>
  <c r="AO222" i="16"/>
  <c r="AO4" i="16"/>
  <c r="AN4" i="16"/>
  <c r="AL5" i="16"/>
  <c r="AL6" i="16"/>
  <c r="AL7" i="16"/>
  <c r="AL8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219" i="16"/>
  <c r="AL220" i="16"/>
  <c r="AL221" i="16"/>
  <c r="AL222" i="16"/>
  <c r="AL4" i="16"/>
  <c r="AK4" i="16"/>
  <c r="AM5" i="15"/>
  <c r="AM6" i="15"/>
  <c r="AM7" i="15"/>
  <c r="AM8" i="15"/>
  <c r="AM9" i="15"/>
  <c r="AM10" i="15"/>
  <c r="AM11" i="15"/>
  <c r="AM12" i="15"/>
  <c r="AM13" i="15"/>
  <c r="AM14" i="15"/>
  <c r="AM15" i="15"/>
  <c r="AM16" i="15"/>
  <c r="AM17" i="15"/>
  <c r="AM18" i="15"/>
  <c r="AM19" i="15"/>
  <c r="AM20" i="15"/>
  <c r="AM21" i="15"/>
  <c r="AM22" i="15"/>
  <c r="AM23" i="15"/>
  <c r="AM24" i="15"/>
  <c r="AM25" i="15"/>
  <c r="AM26" i="15"/>
  <c r="AM27" i="15"/>
  <c r="AM28" i="15"/>
  <c r="AM29" i="15"/>
  <c r="AM30" i="15"/>
  <c r="AM31" i="15"/>
  <c r="AM32" i="15"/>
  <c r="AM33" i="15"/>
  <c r="AM34" i="15"/>
  <c r="AM35" i="15"/>
  <c r="AM36" i="15"/>
  <c r="AM37" i="15"/>
  <c r="AM38" i="15"/>
  <c r="AM39" i="15"/>
  <c r="AM40" i="15"/>
  <c r="AM41" i="15"/>
  <c r="AM42" i="15"/>
  <c r="AM43" i="15"/>
  <c r="AM44" i="15"/>
  <c r="AM45" i="15"/>
  <c r="AM46" i="15"/>
  <c r="AM47" i="15"/>
  <c r="AM48" i="15"/>
  <c r="AM49" i="15"/>
  <c r="AM50" i="15"/>
  <c r="AM51" i="15"/>
  <c r="AM52" i="15"/>
  <c r="AM53" i="15"/>
  <c r="AM54" i="15"/>
  <c r="AM55" i="15"/>
  <c r="AM56" i="15"/>
  <c r="AM57" i="15"/>
  <c r="AM58" i="15"/>
  <c r="AM59" i="15"/>
  <c r="AM60" i="15"/>
  <c r="AM61" i="15"/>
  <c r="AM62" i="15"/>
  <c r="AM63" i="15"/>
  <c r="AM64" i="15"/>
  <c r="AM65" i="15"/>
  <c r="AM66" i="15"/>
  <c r="AM67" i="15"/>
  <c r="AM68" i="15"/>
  <c r="AM69" i="15"/>
  <c r="AM70" i="15"/>
  <c r="AM71" i="15"/>
  <c r="AM72" i="15"/>
  <c r="AM73" i="15"/>
  <c r="AM74" i="15"/>
  <c r="AM75" i="15"/>
  <c r="AM76" i="15"/>
  <c r="AM77" i="15"/>
  <c r="AM78" i="15"/>
  <c r="AM79" i="15"/>
  <c r="AM80" i="15"/>
  <c r="AM81" i="15"/>
  <c r="AM82" i="15"/>
  <c r="AM83" i="15"/>
  <c r="AM84" i="15"/>
  <c r="AM85" i="15"/>
  <c r="AM86" i="15"/>
  <c r="AM4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4" i="15"/>
  <c r="AJ5" i="15"/>
  <c r="AJ6" i="15"/>
  <c r="AJ7" i="15"/>
  <c r="AJ8" i="15"/>
  <c r="AJ9" i="15"/>
  <c r="AJ10" i="15"/>
  <c r="AJ11" i="15"/>
  <c r="AJ12" i="15"/>
  <c r="AJ13" i="15"/>
  <c r="AJ14" i="15"/>
  <c r="AJ15" i="15"/>
  <c r="AJ16" i="15"/>
  <c r="AJ17" i="15"/>
  <c r="AJ18" i="15"/>
  <c r="AJ19" i="15"/>
  <c r="AJ20" i="15"/>
  <c r="AJ21" i="15"/>
  <c r="AJ22" i="15"/>
  <c r="AJ23" i="15"/>
  <c r="AJ24" i="15"/>
  <c r="AJ25" i="15"/>
  <c r="AJ26" i="15"/>
  <c r="AJ27" i="15"/>
  <c r="AJ28" i="15"/>
  <c r="AJ29" i="15"/>
  <c r="AJ30" i="15"/>
  <c r="AJ31" i="15"/>
  <c r="AJ32" i="15"/>
  <c r="AJ33" i="15"/>
  <c r="AJ34" i="15"/>
  <c r="AJ35" i="15"/>
  <c r="AJ36" i="15"/>
  <c r="AJ37" i="15"/>
  <c r="AJ38" i="15"/>
  <c r="AJ39" i="15"/>
  <c r="AJ40" i="15"/>
  <c r="AJ41" i="15"/>
  <c r="AJ42" i="15"/>
  <c r="AJ43" i="15"/>
  <c r="AJ44" i="15"/>
  <c r="AJ45" i="15"/>
  <c r="AJ46" i="15"/>
  <c r="AJ47" i="15"/>
  <c r="AJ48" i="15"/>
  <c r="AJ49" i="15"/>
  <c r="AJ50" i="15"/>
  <c r="AJ51" i="15"/>
  <c r="AJ52" i="15"/>
  <c r="AJ53" i="15"/>
  <c r="AJ54" i="15"/>
  <c r="AJ55" i="15"/>
  <c r="AJ56" i="15"/>
  <c r="AJ57" i="15"/>
  <c r="AJ58" i="15"/>
  <c r="AJ59" i="15"/>
  <c r="AJ60" i="15"/>
  <c r="AJ61" i="15"/>
  <c r="AJ62" i="15"/>
  <c r="AJ63" i="15"/>
  <c r="AJ64" i="15"/>
  <c r="AJ65" i="15"/>
  <c r="AJ66" i="15"/>
  <c r="AJ67" i="15"/>
  <c r="AJ68" i="15"/>
  <c r="AJ69" i="15"/>
  <c r="AJ70" i="15"/>
  <c r="AJ71" i="15"/>
  <c r="AJ72" i="15"/>
  <c r="AJ73" i="15"/>
  <c r="AJ74" i="15"/>
  <c r="AJ75" i="15"/>
  <c r="AJ76" i="15"/>
  <c r="AJ77" i="15"/>
  <c r="AJ78" i="15"/>
  <c r="AJ79" i="15"/>
  <c r="AJ80" i="15"/>
  <c r="AJ81" i="15"/>
  <c r="AJ82" i="15"/>
  <c r="AJ83" i="15"/>
  <c r="AJ84" i="15"/>
  <c r="AJ85" i="15"/>
  <c r="AJ86" i="15"/>
  <c r="AJ4" i="15"/>
  <c r="AI5" i="15"/>
  <c r="AI6" i="15"/>
  <c r="AI7" i="15"/>
  <c r="AI8" i="15"/>
  <c r="AI9" i="15"/>
  <c r="AI10" i="15"/>
  <c r="AI11" i="15"/>
  <c r="AI12" i="15"/>
  <c r="AI13" i="15"/>
  <c r="AI14" i="15"/>
  <c r="AI15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I38" i="15"/>
  <c r="AI39" i="15"/>
  <c r="AI40" i="15"/>
  <c r="AI41" i="15"/>
  <c r="AI42" i="15"/>
  <c r="AI43" i="15"/>
  <c r="AI44" i="15"/>
  <c r="AI45" i="15"/>
  <c r="AI46" i="15"/>
  <c r="AI47" i="15"/>
  <c r="AI48" i="15"/>
  <c r="AI49" i="15"/>
  <c r="AI50" i="15"/>
  <c r="AI51" i="15"/>
  <c r="AI52" i="15"/>
  <c r="AI53" i="15"/>
  <c r="AI54" i="15"/>
  <c r="AI55" i="15"/>
  <c r="AI56" i="15"/>
  <c r="AI57" i="15"/>
  <c r="AI58" i="15"/>
  <c r="AI59" i="15"/>
  <c r="AI60" i="15"/>
  <c r="AI61" i="15"/>
  <c r="AI62" i="15"/>
  <c r="AI63" i="15"/>
  <c r="AI64" i="15"/>
  <c r="AI65" i="15"/>
  <c r="AI66" i="15"/>
  <c r="AI67" i="15"/>
  <c r="AI68" i="15"/>
  <c r="AI69" i="15"/>
  <c r="AI70" i="15"/>
  <c r="AI71" i="15"/>
  <c r="AI72" i="15"/>
  <c r="AI73" i="15"/>
  <c r="AI74" i="15"/>
  <c r="AI75" i="15"/>
  <c r="AI76" i="15"/>
  <c r="AI77" i="15"/>
  <c r="AI78" i="15"/>
  <c r="AI79" i="15"/>
  <c r="AI80" i="15"/>
  <c r="AI81" i="15"/>
  <c r="AI82" i="15"/>
  <c r="AI83" i="15"/>
  <c r="AI84" i="15"/>
  <c r="AI85" i="15"/>
  <c r="AI86" i="15"/>
  <c r="AI4" i="15"/>
  <c r="AL59" i="19"/>
  <c r="AN59" i="19" s="1"/>
  <c r="AM59" i="19"/>
  <c r="AJ59" i="19"/>
  <c r="AK59" i="19" s="1"/>
  <c r="AI59" i="19"/>
  <c r="AM5" i="19"/>
  <c r="AM6" i="19"/>
  <c r="AM7" i="19"/>
  <c r="AM8" i="19"/>
  <c r="AM9" i="19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L5" i="19"/>
  <c r="AL6" i="19"/>
  <c r="AL7" i="19"/>
  <c r="AL8" i="19"/>
  <c r="AL9" i="19"/>
  <c r="AL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J5" i="19"/>
  <c r="AJ6" i="19"/>
  <c r="AJ7" i="19"/>
  <c r="AJ8" i="19"/>
  <c r="AJ9" i="19"/>
  <c r="AJ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M4" i="19"/>
  <c r="AL4" i="19"/>
  <c r="AJ4" i="19"/>
  <c r="AI4" i="19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K65" i="61"/>
  <c r="J65" i="61"/>
  <c r="D6" i="83" l="1"/>
  <c r="D7" i="83"/>
  <c r="D8" i="83"/>
  <c r="D9" i="83"/>
  <c r="D10" i="83"/>
  <c r="D11" i="83"/>
  <c r="D5" i="83"/>
  <c r="AJ5" i="34" l="1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I5" i="34"/>
  <c r="AI6" i="34"/>
  <c r="AI7" i="34"/>
  <c r="AK7" i="34" s="1"/>
  <c r="AI8" i="34"/>
  <c r="AI9" i="34"/>
  <c r="AI10" i="34"/>
  <c r="AK10" i="34" s="1"/>
  <c r="AI11" i="34"/>
  <c r="AK11" i="34" s="1"/>
  <c r="AI12" i="34"/>
  <c r="AK12" i="34" s="1"/>
  <c r="AI13" i="34"/>
  <c r="AI14" i="34"/>
  <c r="AI15" i="34"/>
  <c r="AK15" i="34" s="1"/>
  <c r="AI16" i="34"/>
  <c r="AI17" i="34"/>
  <c r="AI18" i="34"/>
  <c r="AK18" i="34" s="1"/>
  <c r="AI19" i="34"/>
  <c r="AK19" i="34" s="1"/>
  <c r="AI20" i="34"/>
  <c r="AK20" i="34" s="1"/>
  <c r="AI21" i="34"/>
  <c r="AI22" i="34"/>
  <c r="AI23" i="34"/>
  <c r="AK23" i="34" s="1"/>
  <c r="AI24" i="34"/>
  <c r="AI25" i="34"/>
  <c r="AI26" i="34"/>
  <c r="AK26" i="34" s="1"/>
  <c r="AI27" i="34"/>
  <c r="AK27" i="34" s="1"/>
  <c r="AI28" i="34"/>
  <c r="AK28" i="34" s="1"/>
  <c r="AI29" i="34"/>
  <c r="AI30" i="34"/>
  <c r="AI31" i="34"/>
  <c r="AK31" i="34" s="1"/>
  <c r="AI32" i="34"/>
  <c r="AI33" i="34"/>
  <c r="AI34" i="34"/>
  <c r="AK34" i="34" s="1"/>
  <c r="AI35" i="34"/>
  <c r="AK35" i="34" s="1"/>
  <c r="AI36" i="34"/>
  <c r="AK36" i="34" s="1"/>
  <c r="AI37" i="34"/>
  <c r="AI38" i="34"/>
  <c r="AI39" i="34"/>
  <c r="AK39" i="34" s="1"/>
  <c r="AI40" i="34"/>
  <c r="AI41" i="34"/>
  <c r="AI42" i="34"/>
  <c r="AK42" i="34" s="1"/>
  <c r="AI43" i="34"/>
  <c r="AK43" i="34" s="1"/>
  <c r="AI44" i="34"/>
  <c r="AK44" i="34" s="1"/>
  <c r="AI45" i="34"/>
  <c r="AI46" i="34"/>
  <c r="AI47" i="34"/>
  <c r="AK47" i="34" s="1"/>
  <c r="AI48" i="34"/>
  <c r="AI49" i="34"/>
  <c r="AI50" i="34"/>
  <c r="AK50" i="34" s="1"/>
  <c r="AI51" i="34"/>
  <c r="AK51" i="34" s="1"/>
  <c r="AI52" i="34"/>
  <c r="AK52" i="34" s="1"/>
  <c r="AI53" i="34"/>
  <c r="AI54" i="34"/>
  <c r="AI55" i="34"/>
  <c r="AK55" i="34" s="1"/>
  <c r="AI56" i="34"/>
  <c r="AI57" i="34"/>
  <c r="AI58" i="34"/>
  <c r="AK58" i="34" s="1"/>
  <c r="AI59" i="34"/>
  <c r="AK59" i="34" s="1"/>
  <c r="AI60" i="34"/>
  <c r="AK60" i="34" s="1"/>
  <c r="AI61" i="34"/>
  <c r="AI62" i="34"/>
  <c r="AI63" i="34"/>
  <c r="AK63" i="34" s="1"/>
  <c r="AI64" i="34"/>
  <c r="AI65" i="34"/>
  <c r="AI66" i="34"/>
  <c r="AK66" i="34" s="1"/>
  <c r="AI67" i="34"/>
  <c r="AK67" i="34" s="1"/>
  <c r="AI68" i="34"/>
  <c r="AK68" i="34" s="1"/>
  <c r="AI69" i="34"/>
  <c r="AI70" i="34"/>
  <c r="AI71" i="34"/>
  <c r="AK71" i="34" s="1"/>
  <c r="AI72" i="34"/>
  <c r="AI73" i="34"/>
  <c r="AI74" i="34"/>
  <c r="AK74" i="34" s="1"/>
  <c r="AI75" i="34"/>
  <c r="AK75" i="34" s="1"/>
  <c r="AI76" i="34"/>
  <c r="AK76" i="34" s="1"/>
  <c r="AI77" i="34"/>
  <c r="AI78" i="34"/>
  <c r="AI79" i="34"/>
  <c r="AK79" i="34" s="1"/>
  <c r="AI80" i="34"/>
  <c r="AI81" i="34"/>
  <c r="AI82" i="34"/>
  <c r="AK82" i="34" s="1"/>
  <c r="AI83" i="34"/>
  <c r="AK83" i="34" s="1"/>
  <c r="AI84" i="34"/>
  <c r="AK84" i="34" s="1"/>
  <c r="AI85" i="34"/>
  <c r="AI86" i="34"/>
  <c r="AK4" i="34"/>
  <c r="AK5" i="16"/>
  <c r="AK6" i="16"/>
  <c r="AK7" i="16"/>
  <c r="AK8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7" i="16"/>
  <c r="AK48" i="16"/>
  <c r="AK49" i="16"/>
  <c r="AK50" i="16"/>
  <c r="AK51" i="16"/>
  <c r="AK52" i="16"/>
  <c r="AK53" i="16"/>
  <c r="AK54" i="16"/>
  <c r="AK55" i="16"/>
  <c r="AK56" i="16"/>
  <c r="AK57" i="16"/>
  <c r="AK58" i="16"/>
  <c r="AK59" i="16"/>
  <c r="AK60" i="16"/>
  <c r="AK61" i="16"/>
  <c r="AK62" i="16"/>
  <c r="AK63" i="16"/>
  <c r="AK64" i="16"/>
  <c r="AK65" i="16"/>
  <c r="AK66" i="16"/>
  <c r="AK67" i="16"/>
  <c r="AK68" i="16"/>
  <c r="AK69" i="16"/>
  <c r="AK70" i="16"/>
  <c r="AK71" i="16"/>
  <c r="AK72" i="16"/>
  <c r="AK73" i="16"/>
  <c r="AK74" i="16"/>
  <c r="AK75" i="16"/>
  <c r="AK76" i="16"/>
  <c r="AK77" i="16"/>
  <c r="AK78" i="16"/>
  <c r="AK79" i="16"/>
  <c r="AK80" i="16"/>
  <c r="AK81" i="16"/>
  <c r="AK82" i="16"/>
  <c r="AK83" i="16"/>
  <c r="AK84" i="16"/>
  <c r="AK85" i="16"/>
  <c r="AK86" i="16"/>
  <c r="AK87" i="16"/>
  <c r="AK88" i="16"/>
  <c r="AK89" i="16"/>
  <c r="AK90" i="16"/>
  <c r="AK91" i="16"/>
  <c r="AK92" i="16"/>
  <c r="AK93" i="16"/>
  <c r="AK94" i="16"/>
  <c r="AK95" i="16"/>
  <c r="AK96" i="16"/>
  <c r="AK97" i="16"/>
  <c r="AK98" i="16"/>
  <c r="AK99" i="16"/>
  <c r="AK100" i="16"/>
  <c r="AK101" i="16"/>
  <c r="AK102" i="16"/>
  <c r="AK103" i="16"/>
  <c r="AK104" i="16"/>
  <c r="AK105" i="16"/>
  <c r="AK106" i="16"/>
  <c r="AK107" i="16"/>
  <c r="AK108" i="16"/>
  <c r="AK109" i="16"/>
  <c r="AK110" i="16"/>
  <c r="AK111" i="16"/>
  <c r="AK112" i="16"/>
  <c r="AK113" i="16"/>
  <c r="AK114" i="16"/>
  <c r="AK115" i="16"/>
  <c r="AK116" i="16"/>
  <c r="AK117" i="16"/>
  <c r="AK118" i="16"/>
  <c r="AK119" i="16"/>
  <c r="AK120" i="16"/>
  <c r="AK121" i="16"/>
  <c r="AK122" i="16"/>
  <c r="AK123" i="16"/>
  <c r="AK124" i="16"/>
  <c r="AK125" i="16"/>
  <c r="AK126" i="16"/>
  <c r="AK127" i="16"/>
  <c r="AK128" i="16"/>
  <c r="AK129" i="16"/>
  <c r="AK130" i="16"/>
  <c r="AK131" i="16"/>
  <c r="AK132" i="16"/>
  <c r="AK133" i="16"/>
  <c r="AK134" i="16"/>
  <c r="AK135" i="16"/>
  <c r="AK136" i="16"/>
  <c r="AK137" i="16"/>
  <c r="AK138" i="16"/>
  <c r="AK139" i="16"/>
  <c r="AK140" i="16"/>
  <c r="AK141" i="16"/>
  <c r="AK142" i="16"/>
  <c r="AK143" i="16"/>
  <c r="AK144" i="16"/>
  <c r="AK145" i="16"/>
  <c r="AK146" i="16"/>
  <c r="AK147" i="16"/>
  <c r="AK148" i="16"/>
  <c r="AK149" i="16"/>
  <c r="AK150" i="16"/>
  <c r="AK151" i="16"/>
  <c r="AK152" i="16"/>
  <c r="AK153" i="16"/>
  <c r="AK154" i="16"/>
  <c r="AK155" i="16"/>
  <c r="AK156" i="16"/>
  <c r="AK157" i="16"/>
  <c r="AK158" i="16"/>
  <c r="AK159" i="16"/>
  <c r="AK160" i="16"/>
  <c r="AK161" i="16"/>
  <c r="AK162" i="16"/>
  <c r="AK163" i="16"/>
  <c r="AK164" i="16"/>
  <c r="AK165" i="16"/>
  <c r="AK166" i="16"/>
  <c r="AK167" i="16"/>
  <c r="AK168" i="16"/>
  <c r="AK169" i="16"/>
  <c r="AK170" i="16"/>
  <c r="AK171" i="16"/>
  <c r="AK172" i="16"/>
  <c r="AK173" i="16"/>
  <c r="AK174" i="16"/>
  <c r="AK175" i="16"/>
  <c r="AK176" i="16"/>
  <c r="AK177" i="16"/>
  <c r="AK178" i="16"/>
  <c r="AK179" i="16"/>
  <c r="AK180" i="16"/>
  <c r="AK181" i="16"/>
  <c r="AK182" i="16"/>
  <c r="AK183" i="16"/>
  <c r="AK184" i="16"/>
  <c r="AK185" i="16"/>
  <c r="AK186" i="16"/>
  <c r="AK187" i="16"/>
  <c r="AK188" i="16"/>
  <c r="AK189" i="16"/>
  <c r="AK190" i="16"/>
  <c r="AK191" i="16"/>
  <c r="AK192" i="16"/>
  <c r="AK193" i="16"/>
  <c r="AK194" i="16"/>
  <c r="AK195" i="16"/>
  <c r="AK196" i="16"/>
  <c r="AK197" i="16"/>
  <c r="AK198" i="16"/>
  <c r="AK199" i="16"/>
  <c r="AK200" i="16"/>
  <c r="AK201" i="16"/>
  <c r="AK202" i="16"/>
  <c r="AK203" i="16"/>
  <c r="AK204" i="16"/>
  <c r="AK205" i="16"/>
  <c r="AK206" i="16"/>
  <c r="AK207" i="16"/>
  <c r="AK208" i="16"/>
  <c r="AK209" i="16"/>
  <c r="AK210" i="16"/>
  <c r="AK211" i="16"/>
  <c r="AK212" i="16"/>
  <c r="AK213" i="16"/>
  <c r="AK214" i="16"/>
  <c r="AK215" i="16"/>
  <c r="AK216" i="16"/>
  <c r="AK217" i="16"/>
  <c r="AK218" i="16"/>
  <c r="AK219" i="16"/>
  <c r="AK220" i="16"/>
  <c r="AK221" i="16"/>
  <c r="AK222" i="16"/>
  <c r="AK5" i="15"/>
  <c r="AK7" i="15"/>
  <c r="AK9" i="15"/>
  <c r="AK10" i="15"/>
  <c r="AK11" i="15"/>
  <c r="AK12" i="15"/>
  <c r="AK13" i="15"/>
  <c r="AK15" i="15"/>
  <c r="AK17" i="15"/>
  <c r="AK18" i="15"/>
  <c r="AK19" i="15"/>
  <c r="AK20" i="15"/>
  <c r="AK21" i="15"/>
  <c r="AK23" i="15"/>
  <c r="AK25" i="15"/>
  <c r="AK26" i="15"/>
  <c r="AK27" i="15"/>
  <c r="AK28" i="15"/>
  <c r="AK29" i="15"/>
  <c r="AK31" i="15"/>
  <c r="AK33" i="15"/>
  <c r="AK34" i="15"/>
  <c r="AK35" i="15"/>
  <c r="AK36" i="15"/>
  <c r="AK37" i="15"/>
  <c r="AK39" i="15"/>
  <c r="AK41" i="15"/>
  <c r="AK42" i="15"/>
  <c r="AK43" i="15"/>
  <c r="AK44" i="15"/>
  <c r="AK45" i="15"/>
  <c r="AK47" i="15"/>
  <c r="AK49" i="15"/>
  <c r="AK50" i="15"/>
  <c r="AK51" i="15"/>
  <c r="AK52" i="15"/>
  <c r="AK53" i="15"/>
  <c r="AK55" i="15"/>
  <c r="AK57" i="15"/>
  <c r="AK58" i="15"/>
  <c r="AK59" i="15"/>
  <c r="AK60" i="15"/>
  <c r="AK61" i="15"/>
  <c r="AK63" i="15"/>
  <c r="AK65" i="15"/>
  <c r="AK66" i="15"/>
  <c r="AK67" i="15"/>
  <c r="AK68" i="15"/>
  <c r="AK69" i="15"/>
  <c r="AK71" i="15"/>
  <c r="AK73" i="15"/>
  <c r="AK74" i="15"/>
  <c r="AK75" i="15"/>
  <c r="AK76" i="15"/>
  <c r="AK77" i="15"/>
  <c r="AK79" i="15"/>
  <c r="AK81" i="15"/>
  <c r="AK82" i="15"/>
  <c r="AK83" i="15"/>
  <c r="AK84" i="15"/>
  <c r="AK85" i="15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K86" i="34" l="1"/>
  <c r="AK70" i="34"/>
  <c r="AK54" i="34"/>
  <c r="AK38" i="34"/>
  <c r="AK22" i="34"/>
  <c r="AK14" i="34"/>
  <c r="AK85" i="34"/>
  <c r="AK77" i="34"/>
  <c r="AK69" i="34"/>
  <c r="AK61" i="34"/>
  <c r="AK53" i="34"/>
  <c r="AK45" i="34"/>
  <c r="AK37" i="34"/>
  <c r="AK29" i="34"/>
  <c r="AK21" i="34"/>
  <c r="AK13" i="34"/>
  <c r="AK5" i="34"/>
  <c r="AK78" i="34"/>
  <c r="AK62" i="34"/>
  <c r="AK46" i="34"/>
  <c r="AK30" i="34"/>
  <c r="AK6" i="34"/>
  <c r="AK81" i="34"/>
  <c r="AK73" i="34"/>
  <c r="AK65" i="34"/>
  <c r="AK57" i="34"/>
  <c r="AK49" i="34"/>
  <c r="AK41" i="34"/>
  <c r="AK33" i="34"/>
  <c r="AK25" i="34"/>
  <c r="AK17" i="34"/>
  <c r="AK9" i="34"/>
  <c r="AK80" i="34"/>
  <c r="AK72" i="34"/>
  <c r="AK64" i="34"/>
  <c r="AK56" i="34"/>
  <c r="AK48" i="34"/>
  <c r="AK40" i="34"/>
  <c r="AK32" i="34"/>
  <c r="AK24" i="34"/>
  <c r="AK16" i="34"/>
  <c r="AK8" i="34"/>
  <c r="AK80" i="15"/>
  <c r="AK72" i="15"/>
  <c r="AK64" i="15"/>
  <c r="AK56" i="15"/>
  <c r="AK48" i="15"/>
  <c r="AK40" i="15"/>
  <c r="AK32" i="15"/>
  <c r="AK24" i="15"/>
  <c r="AK16" i="15"/>
  <c r="AK8" i="15"/>
  <c r="AK86" i="15"/>
  <c r="AK78" i="15"/>
  <c r="AK70" i="15"/>
  <c r="AK62" i="15"/>
  <c r="AK54" i="15"/>
  <c r="AK46" i="15"/>
  <c r="AK38" i="15"/>
  <c r="AK30" i="15"/>
  <c r="AK22" i="15"/>
  <c r="AK14" i="15"/>
  <c r="AK6" i="15"/>
  <c r="AG3" i="32"/>
  <c r="J852" i="61"/>
  <c r="AK4" i="15" l="1"/>
  <c r="AK3" i="15" s="1"/>
  <c r="AM60" i="19" l="1"/>
  <c r="M68" i="61" s="1"/>
  <c r="AM61" i="19"/>
  <c r="M69" i="61" s="1"/>
  <c r="AM62" i="19"/>
  <c r="M70" i="61" s="1"/>
  <c r="AM63" i="19"/>
  <c r="M71" i="61" s="1"/>
  <c r="AM64" i="19"/>
  <c r="M72" i="61" s="1"/>
  <c r="AM65" i="19"/>
  <c r="M73" i="61" s="1"/>
  <c r="AM66" i="19"/>
  <c r="M76" i="61" s="1"/>
  <c r="AM67" i="19"/>
  <c r="M77" i="61" s="1"/>
  <c r="AM68" i="19"/>
  <c r="M78" i="61" s="1"/>
  <c r="AM69" i="19"/>
  <c r="M79" i="61" s="1"/>
  <c r="AM70" i="19"/>
  <c r="M80" i="61" s="1"/>
  <c r="AM71" i="19"/>
  <c r="AL60" i="19"/>
  <c r="L68" i="61" s="1"/>
  <c r="AL61" i="19"/>
  <c r="L69" i="61" s="1"/>
  <c r="AL62" i="19"/>
  <c r="L70" i="61" s="1"/>
  <c r="AL63" i="19"/>
  <c r="L71" i="61" s="1"/>
  <c r="AL64" i="19"/>
  <c r="L72" i="61" s="1"/>
  <c r="AL65" i="19"/>
  <c r="L73" i="61" s="1"/>
  <c r="AL66" i="19"/>
  <c r="L76" i="61" s="1"/>
  <c r="AL67" i="19"/>
  <c r="L77" i="61" s="1"/>
  <c r="AL68" i="19"/>
  <c r="L78" i="61" s="1"/>
  <c r="AL69" i="19"/>
  <c r="L79" i="61" s="1"/>
  <c r="AL70" i="19"/>
  <c r="L80" i="61" s="1"/>
  <c r="AL71" i="19"/>
  <c r="AK5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J851" i="61" l="1"/>
  <c r="AI3" i="15" l="1"/>
  <c r="AO3" i="30"/>
  <c r="O433" i="61"/>
  <c r="H419" i="61"/>
  <c r="H416" i="61"/>
  <c r="H236" i="61"/>
  <c r="H426" i="61"/>
  <c r="J243" i="61"/>
  <c r="P236" i="61"/>
  <c r="P419" i="61"/>
  <c r="J418" i="61"/>
  <c r="J419" i="61" s="1"/>
  <c r="AN6" i="30" l="1"/>
  <c r="AN8" i="30"/>
  <c r="AN9" i="30"/>
  <c r="AN12" i="30"/>
  <c r="AN14" i="30"/>
  <c r="AN16" i="30"/>
  <c r="AN20" i="30"/>
  <c r="AN22" i="30"/>
  <c r="AN24" i="30"/>
  <c r="AN25" i="30"/>
  <c r="AN28" i="30"/>
  <c r="AN30" i="30"/>
  <c r="AN32" i="30"/>
  <c r="AN36" i="30"/>
  <c r="AN38" i="30"/>
  <c r="AN40" i="30"/>
  <c r="AN41" i="30"/>
  <c r="AN44" i="30"/>
  <c r="AN46" i="30"/>
  <c r="AN48" i="30"/>
  <c r="AN52" i="30"/>
  <c r="AN54" i="30"/>
  <c r="AN56" i="30"/>
  <c r="AN57" i="30"/>
  <c r="AN60" i="30"/>
  <c r="AN62" i="30"/>
  <c r="AN64" i="30"/>
  <c r="AN68" i="30"/>
  <c r="AN70" i="30"/>
  <c r="AN72" i="30"/>
  <c r="AN73" i="30"/>
  <c r="AN76" i="30"/>
  <c r="AN78" i="30"/>
  <c r="AN80" i="30"/>
  <c r="AN84" i="30"/>
  <c r="AN86" i="30"/>
  <c r="AN88" i="30"/>
  <c r="AN89" i="30"/>
  <c r="AN92" i="30"/>
  <c r="AN94" i="30"/>
  <c r="AN96" i="30"/>
  <c r="AN100" i="30"/>
  <c r="AN102" i="30"/>
  <c r="AN104" i="30"/>
  <c r="AN105" i="30"/>
  <c r="AN108" i="30"/>
  <c r="AN110" i="30"/>
  <c r="AN112" i="30"/>
  <c r="AN116" i="30"/>
  <c r="AN118" i="30"/>
  <c r="AN120" i="30"/>
  <c r="AN121" i="30"/>
  <c r="AN124" i="30"/>
  <c r="AN126" i="30"/>
  <c r="AN128" i="30"/>
  <c r="AN132" i="30"/>
  <c r="AN134" i="30"/>
  <c r="AN136" i="30"/>
  <c r="AN137" i="30"/>
  <c r="AN140" i="30"/>
  <c r="AN142" i="30"/>
  <c r="AN144" i="30"/>
  <c r="AN148" i="30"/>
  <c r="AN150" i="30"/>
  <c r="AN152" i="30"/>
  <c r="AN153" i="30"/>
  <c r="AI5" i="39"/>
  <c r="AI16" i="39"/>
  <c r="AI19" i="39"/>
  <c r="AI20" i="39"/>
  <c r="AI21" i="39"/>
  <c r="AI32" i="39"/>
  <c r="AI35" i="39"/>
  <c r="AI36" i="39"/>
  <c r="AI37" i="39"/>
  <c r="AI48" i="39"/>
  <c r="AI51" i="39"/>
  <c r="AI52" i="39"/>
  <c r="AI53" i="39"/>
  <c r="AI64" i="39"/>
  <c r="AI67" i="39"/>
  <c r="AI68" i="39"/>
  <c r="AI69" i="39"/>
  <c r="AI80" i="39"/>
  <c r="AI83" i="39"/>
  <c r="AI84" i="39"/>
  <c r="AI85" i="39"/>
  <c r="AI96" i="39"/>
  <c r="AI99" i="39"/>
  <c r="AI100" i="39"/>
  <c r="AI101" i="39"/>
  <c r="AI112" i="39"/>
  <c r="AI115" i="39"/>
  <c r="AI116" i="39"/>
  <c r="AI117" i="39"/>
  <c r="AI128" i="39"/>
  <c r="AI4" i="39"/>
  <c r="AI7" i="39"/>
  <c r="AI8" i="39"/>
  <c r="AI10" i="39"/>
  <c r="AI11" i="39"/>
  <c r="AI12" i="39"/>
  <c r="AI13" i="39"/>
  <c r="AI15" i="39"/>
  <c r="AI18" i="39"/>
  <c r="AI23" i="39"/>
  <c r="AI24" i="39"/>
  <c r="AI26" i="39"/>
  <c r="AI27" i="39"/>
  <c r="AI28" i="39"/>
  <c r="AI29" i="39"/>
  <c r="AI31" i="39"/>
  <c r="AI34" i="39"/>
  <c r="AI39" i="39"/>
  <c r="AI40" i="39"/>
  <c r="AI42" i="39"/>
  <c r="AI43" i="39"/>
  <c r="AI44" i="39"/>
  <c r="AI45" i="39"/>
  <c r="AI47" i="39"/>
  <c r="AI50" i="39"/>
  <c r="AI55" i="39"/>
  <c r="AI56" i="39"/>
  <c r="AI58" i="39"/>
  <c r="AI59" i="39"/>
  <c r="AI60" i="39"/>
  <c r="AI61" i="39"/>
  <c r="AI63" i="39"/>
  <c r="AI66" i="39"/>
  <c r="AI71" i="39"/>
  <c r="AI72" i="39"/>
  <c r="AI74" i="39"/>
  <c r="AI75" i="39"/>
  <c r="AI76" i="39"/>
  <c r="AI77" i="39"/>
  <c r="AI79" i="39"/>
  <c r="AI82" i="39"/>
  <c r="AI87" i="39"/>
  <c r="AI88" i="39"/>
  <c r="AI90" i="39"/>
  <c r="AI91" i="39"/>
  <c r="AI92" i="39"/>
  <c r="AI93" i="39"/>
  <c r="AI95" i="39"/>
  <c r="AI98" i="39"/>
  <c r="AI103" i="39"/>
  <c r="AI104" i="39"/>
  <c r="AI106" i="39"/>
  <c r="AI107" i="39"/>
  <c r="AI108" i="39"/>
  <c r="AI109" i="39"/>
  <c r="AI111" i="39"/>
  <c r="AI114" i="39"/>
  <c r="AI119" i="39"/>
  <c r="AI120" i="39"/>
  <c r="AI122" i="39"/>
  <c r="AI123" i="39"/>
  <c r="AI124" i="39"/>
  <c r="AI125" i="39"/>
  <c r="AI127" i="39"/>
  <c r="AI130" i="39"/>
  <c r="M418" i="61"/>
  <c r="M419" i="61" s="1"/>
  <c r="L418" i="61"/>
  <c r="AM11" i="16"/>
  <c r="AM19" i="16"/>
  <c r="AM27" i="16"/>
  <c r="AM35" i="16"/>
  <c r="AM43" i="16"/>
  <c r="AM51" i="16"/>
  <c r="AM59" i="16"/>
  <c r="AM67" i="16"/>
  <c r="AM75" i="16"/>
  <c r="AM83" i="16"/>
  <c r="AM87" i="16"/>
  <c r="AM91" i="16"/>
  <c r="AM99" i="16"/>
  <c r="AM107" i="16"/>
  <c r="AM115" i="16"/>
  <c r="AM123" i="16"/>
  <c r="AM131" i="16"/>
  <c r="AM139" i="16"/>
  <c r="AM147" i="16"/>
  <c r="AM155" i="16"/>
  <c r="AM163" i="16"/>
  <c r="AM171" i="16"/>
  <c r="AM179" i="16"/>
  <c r="AM187" i="16"/>
  <c r="AM195" i="16"/>
  <c r="AM203" i="16"/>
  <c r="AM211" i="16"/>
  <c r="AM219" i="16"/>
  <c r="AI110" i="39" l="1"/>
  <c r="AI78" i="39"/>
  <c r="AI54" i="39"/>
  <c r="AI30" i="39"/>
  <c r="AI126" i="39"/>
  <c r="AI94" i="39"/>
  <c r="AI70" i="39"/>
  <c r="AI46" i="39"/>
  <c r="AI22" i="39"/>
  <c r="AI129" i="39"/>
  <c r="AI121" i="39"/>
  <c r="AI113" i="39"/>
  <c r="AI105" i="39"/>
  <c r="AI97" i="39"/>
  <c r="AI89" i="39"/>
  <c r="AI81" i="39"/>
  <c r="AI73" i="39"/>
  <c r="AI65" i="39"/>
  <c r="AI57" i="39"/>
  <c r="AI49" i="39"/>
  <c r="AI41" i="39"/>
  <c r="AI33" i="39"/>
  <c r="AI25" i="39"/>
  <c r="AI17" i="39"/>
  <c r="AI9" i="39"/>
  <c r="AI118" i="39"/>
  <c r="AI102" i="39"/>
  <c r="AI86" i="39"/>
  <c r="AI62" i="39"/>
  <c r="AI38" i="39"/>
  <c r="AI14" i="39"/>
  <c r="AM103" i="16"/>
  <c r="AM218" i="16"/>
  <c r="AM210" i="16"/>
  <c r="AM194" i="16"/>
  <c r="AM178" i="16"/>
  <c r="AM154" i="16"/>
  <c r="AM138" i="16"/>
  <c r="AM122" i="16"/>
  <c r="AM106" i="16"/>
  <c r="AM90" i="16"/>
  <c r="AM74" i="16"/>
  <c r="AM58" i="16"/>
  <c r="AM42" i="16"/>
  <c r="AM26" i="16"/>
  <c r="AM10" i="16"/>
  <c r="AM202" i="16"/>
  <c r="AM186" i="16"/>
  <c r="AM170" i="16"/>
  <c r="AM162" i="16"/>
  <c r="AM146" i="16"/>
  <c r="AM130" i="16"/>
  <c r="AM114" i="16"/>
  <c r="AM98" i="16"/>
  <c r="AM82" i="16"/>
  <c r="AM66" i="16"/>
  <c r="K418" i="61" s="1"/>
  <c r="K419" i="61" s="1"/>
  <c r="AM50" i="16"/>
  <c r="AM34" i="16"/>
  <c r="AM18" i="16"/>
  <c r="AM167" i="16"/>
  <c r="AM151" i="16"/>
  <c r="AM23" i="16"/>
  <c r="AN145" i="30"/>
  <c r="AN129" i="30"/>
  <c r="AN113" i="30"/>
  <c r="AN97" i="30"/>
  <c r="AN81" i="30"/>
  <c r="AN65" i="30"/>
  <c r="AN49" i="30"/>
  <c r="AN33" i="30"/>
  <c r="AN17" i="30"/>
  <c r="AN149" i="30"/>
  <c r="AN141" i="30"/>
  <c r="AN133" i="30"/>
  <c r="AN125" i="30"/>
  <c r="AN117" i="30"/>
  <c r="AN109" i="30"/>
  <c r="AN101" i="30"/>
  <c r="AN93" i="30"/>
  <c r="AN85" i="30"/>
  <c r="AN77" i="30"/>
  <c r="AN69" i="30"/>
  <c r="AN61" i="30"/>
  <c r="AN53" i="30"/>
  <c r="AN45" i="30"/>
  <c r="AN37" i="30"/>
  <c r="AN29" i="30"/>
  <c r="AN21" i="30"/>
  <c r="AN13" i="30"/>
  <c r="AN5" i="30"/>
  <c r="AN139" i="30"/>
  <c r="AN115" i="30"/>
  <c r="AN83" i="30"/>
  <c r="AN59" i="30"/>
  <c r="AN35" i="30"/>
  <c r="AN11" i="30"/>
  <c r="AN154" i="30"/>
  <c r="AN146" i="30"/>
  <c r="AN138" i="30"/>
  <c r="AN130" i="30"/>
  <c r="AN122" i="30"/>
  <c r="AN114" i="30"/>
  <c r="AN106" i="30"/>
  <c r="AN98" i="30"/>
  <c r="AN90" i="30"/>
  <c r="AN82" i="30"/>
  <c r="AN74" i="30"/>
  <c r="AN66" i="30"/>
  <c r="AN58" i="30"/>
  <c r="AN50" i="30"/>
  <c r="AN42" i="30"/>
  <c r="AN34" i="30"/>
  <c r="AN26" i="30"/>
  <c r="AN18" i="30"/>
  <c r="AN10" i="30"/>
  <c r="AN147" i="30"/>
  <c r="AN131" i="30"/>
  <c r="AN107" i="30"/>
  <c r="AN91" i="30"/>
  <c r="AN67" i="30"/>
  <c r="AN43" i="30"/>
  <c r="AN27" i="30"/>
  <c r="AN151" i="30"/>
  <c r="AN143" i="30"/>
  <c r="AN135" i="30"/>
  <c r="AN127" i="30"/>
  <c r="AN119" i="30"/>
  <c r="AN111" i="30"/>
  <c r="AN103" i="30"/>
  <c r="AN95" i="30"/>
  <c r="AN87" i="30"/>
  <c r="AN79" i="30"/>
  <c r="AN71" i="30"/>
  <c r="AN63" i="30"/>
  <c r="AN55" i="30"/>
  <c r="AN47" i="30"/>
  <c r="AN39" i="30"/>
  <c r="AN31" i="30"/>
  <c r="AN23" i="30"/>
  <c r="AN15" i="30"/>
  <c r="AN7" i="30"/>
  <c r="AN4" i="30"/>
  <c r="AN123" i="30"/>
  <c r="AN99" i="30"/>
  <c r="AN75" i="30"/>
  <c r="AN51" i="30"/>
  <c r="AN19" i="30"/>
  <c r="AM214" i="16"/>
  <c r="AM134" i="16"/>
  <c r="AM70" i="16"/>
  <c r="AM198" i="16"/>
  <c r="AM118" i="16"/>
  <c r="AM182" i="16"/>
  <c r="AM54" i="16"/>
  <c r="AM6" i="16"/>
  <c r="AM215" i="16"/>
  <c r="AM39" i="16"/>
  <c r="AM166" i="16"/>
  <c r="AM150" i="16"/>
  <c r="AM102" i="16"/>
  <c r="AM86" i="16"/>
  <c r="AM38" i="16"/>
  <c r="AM22" i="16"/>
  <c r="AM209" i="16"/>
  <c r="AM185" i="16"/>
  <c r="AM169" i="16"/>
  <c r="AM153" i="16"/>
  <c r="AM137" i="16"/>
  <c r="AM129" i="16"/>
  <c r="AM121" i="16"/>
  <c r="AM113" i="16"/>
  <c r="AM97" i="16"/>
  <c r="AM89" i="16"/>
  <c r="AM73" i="16"/>
  <c r="AM57" i="16"/>
  <c r="AM41" i="16"/>
  <c r="AM25" i="16"/>
  <c r="AM9" i="16"/>
  <c r="AM216" i="16"/>
  <c r="AM208" i="16"/>
  <c r="AM200" i="16"/>
  <c r="AM192" i="16"/>
  <c r="AM184" i="16"/>
  <c r="AM176" i="16"/>
  <c r="AM168" i="16"/>
  <c r="AM160" i="16"/>
  <c r="AM152" i="16"/>
  <c r="AM144" i="16"/>
  <c r="AM136" i="16"/>
  <c r="AM128" i="16"/>
  <c r="AM120" i="16"/>
  <c r="AM112" i="16"/>
  <c r="AM104" i="16"/>
  <c r="AM96" i="16"/>
  <c r="AM88" i="16"/>
  <c r="AM80" i="16"/>
  <c r="AM72" i="16"/>
  <c r="AM64" i="16"/>
  <c r="AM56" i="16"/>
  <c r="AM48" i="16"/>
  <c r="AM40" i="16"/>
  <c r="AM32" i="16"/>
  <c r="AM24" i="16"/>
  <c r="AM16" i="16"/>
  <c r="AM8" i="16"/>
  <c r="AM217" i="16"/>
  <c r="AM201" i="16"/>
  <c r="AM193" i="16"/>
  <c r="AM177" i="16"/>
  <c r="AM161" i="16"/>
  <c r="AM145" i="16"/>
  <c r="AM105" i="16"/>
  <c r="AM81" i="16"/>
  <c r="AM65" i="16"/>
  <c r="AM49" i="16"/>
  <c r="AM33" i="16"/>
  <c r="AM17" i="16"/>
  <c r="AM199" i="16"/>
  <c r="AM183" i="16"/>
  <c r="AM135" i="16"/>
  <c r="AM119" i="16"/>
  <c r="AM71" i="16"/>
  <c r="AM55" i="16"/>
  <c r="AM7" i="16"/>
  <c r="AG3" i="39"/>
  <c r="AI6" i="39"/>
  <c r="R418" i="61"/>
  <c r="L419" i="61"/>
  <c r="Q418" i="61"/>
  <c r="AM222" i="16"/>
  <c r="AM206" i="16"/>
  <c r="AM158" i="16"/>
  <c r="AM142" i="16"/>
  <c r="AM126" i="16"/>
  <c r="AM110" i="16"/>
  <c r="AM62" i="16"/>
  <c r="AM46" i="16"/>
  <c r="AM30" i="16"/>
  <c r="AM14" i="16"/>
  <c r="AM221" i="16"/>
  <c r="AM213" i="16"/>
  <c r="AM205" i="16"/>
  <c r="AM197" i="16"/>
  <c r="AM189" i="16"/>
  <c r="AM181" i="16"/>
  <c r="AM173" i="16"/>
  <c r="AM165" i="16"/>
  <c r="AM157" i="16"/>
  <c r="AM149" i="16"/>
  <c r="AM141" i="16"/>
  <c r="AM133" i="16"/>
  <c r="AM125" i="16"/>
  <c r="AM117" i="16"/>
  <c r="AM109" i="16"/>
  <c r="AM101" i="16"/>
  <c r="AM93" i="16"/>
  <c r="AM85" i="16"/>
  <c r="AM77" i="16"/>
  <c r="AM69" i="16"/>
  <c r="AM61" i="16"/>
  <c r="AM53" i="16"/>
  <c r="AM45" i="16"/>
  <c r="AM37" i="16"/>
  <c r="AM29" i="16"/>
  <c r="AM21" i="16"/>
  <c r="AM13" i="16"/>
  <c r="AM5" i="16"/>
  <c r="AM190" i="16"/>
  <c r="AM174" i="16"/>
  <c r="AM94" i="16"/>
  <c r="AM78" i="16"/>
  <c r="AM220" i="16"/>
  <c r="AM212" i="16"/>
  <c r="AM204" i="16"/>
  <c r="AM196" i="16"/>
  <c r="AM188" i="16"/>
  <c r="AM180" i="16"/>
  <c r="AM172" i="16"/>
  <c r="AM164" i="16"/>
  <c r="AM156" i="16"/>
  <c r="AM148" i="16"/>
  <c r="AM140" i="16"/>
  <c r="AM132" i="16"/>
  <c r="AM124" i="16"/>
  <c r="AM116" i="16"/>
  <c r="AM108" i="16"/>
  <c r="AM100" i="16"/>
  <c r="AM92" i="16"/>
  <c r="AM84" i="16"/>
  <c r="AM76" i="16"/>
  <c r="AM68" i="16"/>
  <c r="AM60" i="16"/>
  <c r="AM52" i="16"/>
  <c r="AM44" i="16"/>
  <c r="AM36" i="16"/>
  <c r="AM28" i="16"/>
  <c r="AM20" i="16"/>
  <c r="AM12" i="16"/>
  <c r="AM4" i="16"/>
  <c r="AM207" i="16"/>
  <c r="AM191" i="16"/>
  <c r="AM175" i="16"/>
  <c r="AM159" i="16"/>
  <c r="AM143" i="16"/>
  <c r="AM127" i="16"/>
  <c r="AM111" i="16"/>
  <c r="AM95" i="16"/>
  <c r="AM79" i="16"/>
  <c r="AM63" i="16"/>
  <c r="AM47" i="16"/>
  <c r="AM31" i="16"/>
  <c r="AM15" i="16"/>
  <c r="AL3" i="30"/>
  <c r="AI3" i="34"/>
  <c r="AJ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H4" i="32" l="1"/>
  <c r="AK3" i="16" l="1"/>
  <c r="AM3" i="34"/>
  <c r="AK23" i="19"/>
  <c r="AK30" i="19"/>
  <c r="AK31" i="19"/>
  <c r="AK38" i="19"/>
  <c r="AK39" i="19"/>
  <c r="AK46" i="19"/>
  <c r="AK47" i="19"/>
  <c r="AK54" i="19"/>
  <c r="AK55" i="19"/>
  <c r="AK63" i="19"/>
  <c r="K71" i="61" s="1"/>
  <c r="AK64" i="19"/>
  <c r="K72" i="61" s="1"/>
  <c r="AK71" i="19"/>
  <c r="AK25" i="19"/>
  <c r="AK33" i="19"/>
  <c r="AK41" i="19"/>
  <c r="AK49" i="19"/>
  <c r="AK57" i="19"/>
  <c r="AK66" i="19"/>
  <c r="K76" i="61" s="1"/>
  <c r="AK45" i="19" l="1"/>
  <c r="AK37" i="19"/>
  <c r="AK29" i="19"/>
  <c r="AK48" i="19"/>
  <c r="AK69" i="19"/>
  <c r="K79" i="61" s="1"/>
  <c r="AK61" i="19"/>
  <c r="K69" i="61" s="1"/>
  <c r="AK52" i="19"/>
  <c r="AK44" i="19"/>
  <c r="AK36" i="19"/>
  <c r="AK28" i="19"/>
  <c r="AK65" i="19"/>
  <c r="K73" i="61" s="1"/>
  <c r="AK56" i="19"/>
  <c r="AK40" i="19"/>
  <c r="AK32" i="19"/>
  <c r="AK24" i="19"/>
  <c r="AK68" i="19"/>
  <c r="K78" i="61" s="1"/>
  <c r="AK60" i="19"/>
  <c r="K68" i="61" s="1"/>
  <c r="AK51" i="19"/>
  <c r="AK43" i="19"/>
  <c r="AK35" i="19"/>
  <c r="AK27" i="19"/>
  <c r="AK70" i="19"/>
  <c r="K80" i="61" s="1"/>
  <c r="AK62" i="19"/>
  <c r="K70" i="61" s="1"/>
  <c r="AK53" i="19"/>
  <c r="AK67" i="19"/>
  <c r="K77" i="61" s="1"/>
  <c r="AK58" i="19"/>
  <c r="AK50" i="19"/>
  <c r="AK42" i="19"/>
  <c r="AK34" i="19"/>
  <c r="AK26" i="19"/>
  <c r="C16" i="83"/>
  <c r="F12" i="83"/>
  <c r="G12" i="83" s="1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E7" i="83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6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AK9" i="19"/>
  <c r="AK10" i="19"/>
  <c r="AK17" i="19"/>
  <c r="K13" i="61" s="1"/>
  <c r="AK18" i="19"/>
  <c r="K14" i="61" s="1"/>
  <c r="K23" i="61"/>
  <c r="K24" i="61"/>
  <c r="K31" i="61"/>
  <c r="K32" i="61"/>
  <c r="K41" i="61"/>
  <c r="K42" i="61"/>
  <c r="K51" i="61"/>
  <c r="K63" i="61"/>
  <c r="K64" i="61"/>
  <c r="AK8" i="19"/>
  <c r="AK16" i="19"/>
  <c r="K12" i="61" s="1"/>
  <c r="K30" i="61"/>
  <c r="K40" i="61"/>
  <c r="K50" i="61"/>
  <c r="AK6" i="19"/>
  <c r="AK7" i="19"/>
  <c r="AK11" i="19"/>
  <c r="K7" i="61" s="1"/>
  <c r="AK12" i="19"/>
  <c r="K8" i="61" s="1"/>
  <c r="AK13" i="19"/>
  <c r="K9" i="61" s="1"/>
  <c r="AK14" i="19"/>
  <c r="K10" i="61" s="1"/>
  <c r="AK15" i="19"/>
  <c r="K11" i="61" s="1"/>
  <c r="AK19" i="19"/>
  <c r="K15" i="61" s="1"/>
  <c r="AK20" i="19"/>
  <c r="K16" i="61" s="1"/>
  <c r="AK21" i="19"/>
  <c r="K17" i="61" s="1"/>
  <c r="AK22" i="19"/>
  <c r="K18" i="61" s="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N29" i="19" l="1"/>
  <c r="AN5" i="19"/>
  <c r="AN63" i="19"/>
  <c r="AN54" i="19"/>
  <c r="AN22" i="19"/>
  <c r="AN6" i="19"/>
  <c r="AN66" i="19"/>
  <c r="AN57" i="19"/>
  <c r="AN49" i="19"/>
  <c r="AN41" i="19"/>
  <c r="AN33" i="19"/>
  <c r="AN25" i="19"/>
  <c r="AN17" i="19"/>
  <c r="AN9" i="19"/>
  <c r="AN32" i="19"/>
  <c r="AN24" i="19"/>
  <c r="AN8" i="19"/>
  <c r="AN69" i="19"/>
  <c r="AN61" i="19"/>
  <c r="AN36" i="19"/>
  <c r="AN20" i="19"/>
  <c r="AN12" i="19"/>
  <c r="AN64" i="19"/>
  <c r="AN47" i="19"/>
  <c r="AN7" i="19"/>
  <c r="AN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N56" i="19"/>
  <c r="AN55" i="19"/>
  <c r="AN48" i="19"/>
  <c r="AN16" i="19"/>
  <c r="AN23" i="19"/>
  <c r="AN15" i="19"/>
  <c r="L31" i="61"/>
  <c r="L41" i="61"/>
  <c r="L30" i="61"/>
  <c r="AN68" i="19"/>
  <c r="AN60" i="19"/>
  <c r="AN51" i="19"/>
  <c r="AN43" i="19"/>
  <c r="AN19" i="19"/>
  <c r="AN11" i="19"/>
  <c r="AN39" i="19"/>
  <c r="L27" i="61"/>
  <c r="AN40" i="19"/>
  <c r="AN67" i="19"/>
  <c r="AN58" i="19"/>
  <c r="AN50" i="19"/>
  <c r="AN42" i="19"/>
  <c r="AN34" i="19"/>
  <c r="AN26" i="19"/>
  <c r="AN18" i="19"/>
  <c r="AN10" i="19"/>
  <c r="AN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16" i="61"/>
  <c r="L7" i="61"/>
  <c r="AN71" i="19"/>
  <c r="AN46" i="19"/>
  <c r="AN38" i="19"/>
  <c r="AN30" i="19"/>
  <c r="AN14" i="19"/>
  <c r="L14" i="61"/>
  <c r="AN70" i="19"/>
  <c r="AN62" i="19"/>
  <c r="AN53" i="19"/>
  <c r="AN45" i="19"/>
  <c r="AN37" i="19"/>
  <c r="AN21" i="19"/>
  <c r="AN13" i="19"/>
  <c r="L13" i="61"/>
  <c r="M18" i="61"/>
  <c r="L64" i="61"/>
  <c r="L8" i="61"/>
  <c r="L15" i="61"/>
  <c r="AN52" i="19"/>
  <c r="AN44" i="19"/>
  <c r="AN28" i="19"/>
  <c r="L51" i="61"/>
  <c r="L63" i="61"/>
  <c r="AN27" i="19"/>
  <c r="AN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Q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K7" i="32"/>
  <c r="AK8" i="32"/>
  <c r="AK9" i="32"/>
  <c r="AK10" i="32"/>
  <c r="AK15" i="32"/>
  <c r="AK16" i="32"/>
  <c r="AK17" i="32"/>
  <c r="AK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K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K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K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K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K160" i="32"/>
  <c r="L852" i="61"/>
  <c r="L853" i="61"/>
  <c r="L854" i="61"/>
  <c r="L858" i="61"/>
  <c r="L859" i="61"/>
  <c r="L860" i="61"/>
  <c r="L861" i="61"/>
  <c r="AK169" i="32"/>
  <c r="L865" i="61"/>
  <c r="L866" i="61"/>
  <c r="L867" i="61"/>
  <c r="L868" i="61"/>
  <c r="L869" i="61"/>
  <c r="AK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AK191" i="32"/>
  <c r="AK192" i="32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N5" i="34"/>
  <c r="AN7" i="34"/>
  <c r="AN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N29" i="34"/>
  <c r="L613" i="61"/>
  <c r="L614" i="61"/>
  <c r="L615" i="61"/>
  <c r="L616" i="61"/>
  <c r="L617" i="61"/>
  <c r="L618" i="61"/>
  <c r="L619" i="61"/>
  <c r="L620" i="61"/>
  <c r="L621" i="61"/>
  <c r="AN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N54" i="34"/>
  <c r="L642" i="61"/>
  <c r="L643" i="61"/>
  <c r="L644" i="61"/>
  <c r="L645" i="61"/>
  <c r="L646" i="61"/>
  <c r="AN60" i="34"/>
  <c r="L650" i="61"/>
  <c r="L651" i="61"/>
  <c r="L652" i="61"/>
  <c r="L653" i="61"/>
  <c r="L657" i="61"/>
  <c r="L658" i="61"/>
  <c r="AN68" i="34"/>
  <c r="L662" i="61"/>
  <c r="L663" i="61"/>
  <c r="L664" i="61"/>
  <c r="L665" i="61"/>
  <c r="L666" i="61"/>
  <c r="L667" i="61"/>
  <c r="AN75" i="34"/>
  <c r="L671" i="61"/>
  <c r="L672" i="61"/>
  <c r="L673" i="61"/>
  <c r="L674" i="61"/>
  <c r="L675" i="61"/>
  <c r="L679" i="61"/>
  <c r="L680" i="61"/>
  <c r="L682" i="61"/>
  <c r="AN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L49" i="39"/>
  <c r="AL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L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L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J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Q415" i="61" s="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K1014" i="61" l="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Q64" i="30"/>
  <c r="K1057" i="61"/>
  <c r="K973" i="61"/>
  <c r="K937" i="61"/>
  <c r="K901" i="61"/>
  <c r="K1047" i="61"/>
  <c r="K1019" i="61"/>
  <c r="K1001" i="61"/>
  <c r="K965" i="61"/>
  <c r="K927" i="61"/>
  <c r="AQ146" i="30"/>
  <c r="AK178" i="32"/>
  <c r="K867" i="61"/>
  <c r="K817" i="61"/>
  <c r="AK190" i="32"/>
  <c r="AK182" i="32"/>
  <c r="AK78" i="32"/>
  <c r="AK46" i="32"/>
  <c r="AK22" i="32"/>
  <c r="AK14" i="32"/>
  <c r="AK6" i="32"/>
  <c r="AK146" i="32"/>
  <c r="AK186" i="32"/>
  <c r="AK106" i="32"/>
  <c r="AK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K58" i="32"/>
  <c r="AK170" i="32"/>
  <c r="AK82" i="32"/>
  <c r="AK154" i="32"/>
  <c r="AK74" i="32"/>
  <c r="K887" i="61"/>
  <c r="K827" i="61"/>
  <c r="K799" i="61"/>
  <c r="K779" i="61"/>
  <c r="K759" i="61"/>
  <c r="K739" i="61"/>
  <c r="K693" i="61"/>
  <c r="AK156" i="32"/>
  <c r="AK20" i="32"/>
  <c r="K886" i="61"/>
  <c r="K866" i="61"/>
  <c r="K842" i="61"/>
  <c r="K826" i="61"/>
  <c r="K806" i="61"/>
  <c r="K786" i="61"/>
  <c r="K758" i="61"/>
  <c r="K738" i="61"/>
  <c r="K718" i="61"/>
  <c r="K700" i="61"/>
  <c r="AK91" i="32"/>
  <c r="AK11" i="32"/>
  <c r="AK138" i="32"/>
  <c r="AK4" i="32"/>
  <c r="AK122" i="32"/>
  <c r="AK42" i="32"/>
  <c r="K877" i="61"/>
  <c r="K807" i="61"/>
  <c r="K787" i="61"/>
  <c r="K771" i="61"/>
  <c r="K749" i="61"/>
  <c r="K731" i="61"/>
  <c r="K709" i="61"/>
  <c r="K701" i="61"/>
  <c r="AK164" i="32"/>
  <c r="AK52" i="32"/>
  <c r="AK12" i="32"/>
  <c r="K876" i="61"/>
  <c r="K854" i="61"/>
  <c r="K834" i="61"/>
  <c r="K816" i="61"/>
  <c r="K778" i="61"/>
  <c r="K748" i="61"/>
  <c r="K730" i="61"/>
  <c r="K708" i="61"/>
  <c r="K692" i="61"/>
  <c r="AK115" i="32"/>
  <c r="AK19" i="32"/>
  <c r="AK50" i="32"/>
  <c r="AK114" i="32"/>
  <c r="AK26" i="32"/>
  <c r="AN6" i="34"/>
  <c r="AN12" i="34"/>
  <c r="AN35" i="34"/>
  <c r="AN10" i="34"/>
  <c r="AN4" i="34"/>
  <c r="AN81" i="34"/>
  <c r="AN65" i="34"/>
  <c r="AN9" i="34"/>
  <c r="K614" i="61"/>
  <c r="K604" i="61"/>
  <c r="K596" i="61"/>
  <c r="AN67" i="34"/>
  <c r="AN27" i="34"/>
  <c r="AN83" i="34"/>
  <c r="K666" i="61"/>
  <c r="K644" i="61"/>
  <c r="K634" i="61"/>
  <c r="K626" i="61"/>
  <c r="K616" i="61"/>
  <c r="K606" i="61"/>
  <c r="K598" i="61"/>
  <c r="AN8" i="34"/>
  <c r="AN51" i="34"/>
  <c r="AN19" i="34"/>
  <c r="AN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N43" i="34"/>
  <c r="AL26" i="39"/>
  <c r="AL89" i="39"/>
  <c r="K543" i="61"/>
  <c r="K467" i="61"/>
  <c r="AL73" i="39"/>
  <c r="AL9" i="39"/>
  <c r="AL90" i="39"/>
  <c r="AL112" i="39"/>
  <c r="AL25" i="39"/>
  <c r="K554" i="61"/>
  <c r="K536" i="61"/>
  <c r="K486" i="61"/>
  <c r="K476" i="61"/>
  <c r="K458" i="61"/>
  <c r="AL130" i="39"/>
  <c r="AL66" i="39"/>
  <c r="AL129" i="39"/>
  <c r="AL121" i="39"/>
  <c r="AL57" i="39"/>
  <c r="AL114" i="39"/>
  <c r="AL50" i="39"/>
  <c r="AL72" i="39"/>
  <c r="AL8" i="39"/>
  <c r="K588" i="61"/>
  <c r="K568" i="61"/>
  <c r="K546" i="61"/>
  <c r="K528" i="61"/>
  <c r="K498" i="61"/>
  <c r="K460" i="61"/>
  <c r="K442" i="61"/>
  <c r="AL126" i="39"/>
  <c r="AL102" i="39"/>
  <c r="AL98" i="39"/>
  <c r="AL80" i="39"/>
  <c r="AL34" i="39"/>
  <c r="AL16" i="39"/>
  <c r="AL23" i="39"/>
  <c r="AL120" i="39"/>
  <c r="AL97" i="39"/>
  <c r="AL74" i="39"/>
  <c r="AL56" i="39"/>
  <c r="AL33" i="39"/>
  <c r="AL10" i="39"/>
  <c r="AL96" i="39"/>
  <c r="AL32" i="39"/>
  <c r="K556" i="61"/>
  <c r="K518" i="61"/>
  <c r="K488" i="61"/>
  <c r="K450" i="61"/>
  <c r="AL118" i="39"/>
  <c r="AL70" i="39"/>
  <c r="K587" i="61"/>
  <c r="K577" i="61"/>
  <c r="K555" i="61"/>
  <c r="K537" i="61"/>
  <c r="K517" i="61"/>
  <c r="K497" i="61"/>
  <c r="K477" i="61"/>
  <c r="K459" i="61"/>
  <c r="K441" i="61"/>
  <c r="AL85" i="39"/>
  <c r="AL106" i="39"/>
  <c r="AL88" i="39"/>
  <c r="AL24" i="39"/>
  <c r="AL76" i="39"/>
  <c r="AL52" i="39"/>
  <c r="AL28" i="39"/>
  <c r="AL128" i="39"/>
  <c r="AL105" i="39"/>
  <c r="AL82" i="39"/>
  <c r="AL64" i="39"/>
  <c r="AL41" i="39"/>
  <c r="AL18" i="39"/>
  <c r="K578" i="61"/>
  <c r="K538" i="61"/>
  <c r="K508" i="61"/>
  <c r="K470" i="61"/>
  <c r="AL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L107" i="39"/>
  <c r="AL122" i="39"/>
  <c r="AL104" i="39"/>
  <c r="AL81" i="39"/>
  <c r="AL58" i="39"/>
  <c r="AL40" i="39"/>
  <c r="AL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Q29" i="30"/>
  <c r="AQ128" i="30"/>
  <c r="AQ82" i="30"/>
  <c r="K1052" i="61"/>
  <c r="K1034" i="61"/>
  <c r="K1016" i="61"/>
  <c r="K998" i="61"/>
  <c r="K980" i="61"/>
  <c r="K962" i="61"/>
  <c r="AQ89" i="30"/>
  <c r="AQ18" i="30"/>
  <c r="K1051" i="61"/>
  <c r="K1033" i="61"/>
  <c r="K1015" i="61"/>
  <c r="K997" i="61"/>
  <c r="K979" i="61"/>
  <c r="K951" i="61"/>
  <c r="K941" i="61"/>
  <c r="K933" i="61"/>
  <c r="K923" i="61"/>
  <c r="K905" i="61"/>
  <c r="AQ145" i="30"/>
  <c r="AQ122" i="30"/>
  <c r="AQ104" i="30"/>
  <c r="AQ81" i="30"/>
  <c r="AQ58" i="30"/>
  <c r="AQ40" i="30"/>
  <c r="AQ17" i="30"/>
  <c r="K952" i="61"/>
  <c r="K942" i="61"/>
  <c r="K934" i="61"/>
  <c r="K924" i="61"/>
  <c r="K914" i="61"/>
  <c r="K906" i="61"/>
  <c r="K898" i="61"/>
  <c r="AQ151" i="30"/>
  <c r="AQ135" i="30"/>
  <c r="AQ79" i="30"/>
  <c r="AQ55" i="30"/>
  <c r="AQ144" i="30"/>
  <c r="AQ121" i="30"/>
  <c r="AQ98" i="30"/>
  <c r="AQ80" i="30"/>
  <c r="AQ57" i="30"/>
  <c r="AQ34" i="30"/>
  <c r="AQ16" i="30"/>
  <c r="AQ105" i="30"/>
  <c r="AQ41" i="30"/>
  <c r="AQ138" i="30"/>
  <c r="AQ120" i="30"/>
  <c r="AQ97" i="30"/>
  <c r="AQ56" i="30"/>
  <c r="AQ33" i="30"/>
  <c r="AQ10" i="30"/>
  <c r="AQ137" i="30"/>
  <c r="AQ114" i="30"/>
  <c r="AQ96" i="30"/>
  <c r="AQ73" i="30"/>
  <c r="AQ50" i="30"/>
  <c r="AQ32" i="30"/>
  <c r="AQ9" i="30"/>
  <c r="AQ74" i="30"/>
  <c r="AQ126" i="30"/>
  <c r="AQ38" i="30"/>
  <c r="AQ154" i="30"/>
  <c r="AQ136" i="30"/>
  <c r="AQ113" i="30"/>
  <c r="AQ90" i="30"/>
  <c r="AQ72" i="30"/>
  <c r="AQ49" i="30"/>
  <c r="AQ26" i="30"/>
  <c r="AQ8" i="30"/>
  <c r="AQ153" i="30"/>
  <c r="AQ130" i="30"/>
  <c r="AQ112" i="30"/>
  <c r="AQ66" i="30"/>
  <c r="AQ48" i="30"/>
  <c r="AQ25" i="30"/>
  <c r="AQ152" i="30"/>
  <c r="AQ129" i="30"/>
  <c r="AQ106" i="30"/>
  <c r="AQ88" i="30"/>
  <c r="AQ65" i="30"/>
  <c r="AQ42" i="30"/>
  <c r="AQ24" i="30"/>
  <c r="R1059" i="61"/>
  <c r="Q1059" i="61"/>
  <c r="AQ143" i="30"/>
  <c r="AQ127" i="30"/>
  <c r="AQ119" i="30"/>
  <c r="AQ111" i="30"/>
  <c r="AQ103" i="30"/>
  <c r="AQ95" i="30"/>
  <c r="AQ87" i="30"/>
  <c r="AQ71" i="30"/>
  <c r="AQ63" i="30"/>
  <c r="AQ47" i="30"/>
  <c r="AQ39" i="30"/>
  <c r="AQ31" i="30"/>
  <c r="AQ23" i="30"/>
  <c r="AQ15" i="30"/>
  <c r="AQ7" i="30"/>
  <c r="AQ150" i="30"/>
  <c r="AQ142" i="30"/>
  <c r="AQ134" i="30"/>
  <c r="AQ118" i="30"/>
  <c r="AQ110" i="30"/>
  <c r="AQ102" i="30"/>
  <c r="AQ94" i="30"/>
  <c r="AQ86" i="30"/>
  <c r="AQ78" i="30"/>
  <c r="AQ70" i="30"/>
  <c r="AQ62" i="30"/>
  <c r="AQ54" i="30"/>
  <c r="AQ46" i="30"/>
  <c r="AQ30" i="30"/>
  <c r="AQ22" i="30"/>
  <c r="AQ14" i="30"/>
  <c r="AQ6" i="30"/>
  <c r="AQ149" i="30"/>
  <c r="AQ133" i="30"/>
  <c r="AQ117" i="30"/>
  <c r="AQ101" i="30"/>
  <c r="AQ85" i="30"/>
  <c r="AQ69" i="30"/>
  <c r="AQ37" i="30"/>
  <c r="AQ148" i="30"/>
  <c r="AQ140" i="30"/>
  <c r="AQ132" i="30"/>
  <c r="AQ124" i="30"/>
  <c r="AQ116" i="30"/>
  <c r="AQ100" i="30"/>
  <c r="AQ92" i="30"/>
  <c r="AQ84" i="30"/>
  <c r="AQ76" i="30"/>
  <c r="AQ68" i="30"/>
  <c r="AQ60" i="30"/>
  <c r="AQ52" i="30"/>
  <c r="AQ44" i="30"/>
  <c r="AQ36" i="30"/>
  <c r="AQ28" i="30"/>
  <c r="AQ20" i="30"/>
  <c r="AQ12" i="30"/>
  <c r="AQ141" i="30"/>
  <c r="AQ125" i="30"/>
  <c r="AQ109" i="30"/>
  <c r="AQ93" i="30"/>
  <c r="AQ77" i="30"/>
  <c r="AQ61" i="30"/>
  <c r="AQ53" i="30"/>
  <c r="AQ45" i="30"/>
  <c r="AQ21" i="30"/>
  <c r="AQ13" i="30"/>
  <c r="AQ5" i="30"/>
  <c r="K957" i="61"/>
  <c r="AQ147" i="30"/>
  <c r="AQ139" i="30"/>
  <c r="AQ131" i="30"/>
  <c r="AQ123" i="30"/>
  <c r="AQ115" i="30"/>
  <c r="AQ107" i="30"/>
  <c r="AQ99" i="30"/>
  <c r="AQ91" i="30"/>
  <c r="AQ83" i="30"/>
  <c r="AQ75" i="30"/>
  <c r="AQ67" i="30"/>
  <c r="AQ59" i="30"/>
  <c r="AQ51" i="30"/>
  <c r="AQ43" i="30"/>
  <c r="AQ35" i="30"/>
  <c r="AQ27" i="30"/>
  <c r="AQ19" i="30"/>
  <c r="AQ11" i="30"/>
  <c r="AK129" i="32"/>
  <c r="AK33" i="32"/>
  <c r="AK185" i="32"/>
  <c r="AK25" i="32"/>
  <c r="AF3" i="32"/>
  <c r="AK125" i="32"/>
  <c r="AK109" i="32"/>
  <c r="AK21" i="32"/>
  <c r="AK13" i="32"/>
  <c r="AK5" i="32"/>
  <c r="AK177" i="32"/>
  <c r="AK145" i="32"/>
  <c r="AK113" i="32"/>
  <c r="AK81" i="32"/>
  <c r="AK49" i="32"/>
  <c r="AK97" i="32"/>
  <c r="AK153" i="32"/>
  <c r="AK137" i="32"/>
  <c r="AK105" i="32"/>
  <c r="AK73" i="32"/>
  <c r="AK41" i="32"/>
  <c r="AK161" i="32"/>
  <c r="AK65" i="32"/>
  <c r="AK121" i="32"/>
  <c r="AK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K162" i="32"/>
  <c r="AK130" i="32"/>
  <c r="AK98" i="32"/>
  <c r="AK66" i="32"/>
  <c r="AK34" i="32"/>
  <c r="AK176" i="32"/>
  <c r="AK152" i="32"/>
  <c r="AK128" i="32"/>
  <c r="AK104" i="32"/>
  <c r="AK88" i="32"/>
  <c r="AK64" i="32"/>
  <c r="AK48" i="32"/>
  <c r="AK40" i="32"/>
  <c r="AK32" i="32"/>
  <c r="AK183" i="32"/>
  <c r="AK167" i="32"/>
  <c r="AK159" i="32"/>
  <c r="AK151" i="32"/>
  <c r="AK143" i="32"/>
  <c r="AK135" i="32"/>
  <c r="AK127" i="32"/>
  <c r="AK119" i="32"/>
  <c r="AK111" i="32"/>
  <c r="AK103" i="32"/>
  <c r="AK95" i="32"/>
  <c r="AK79" i="32"/>
  <c r="AK63" i="32"/>
  <c r="AK55" i="32"/>
  <c r="AK47" i="32"/>
  <c r="AK39" i="32"/>
  <c r="AK31" i="32"/>
  <c r="AK23" i="32"/>
  <c r="AK174" i="32"/>
  <c r="AK166" i="32"/>
  <c r="AK158" i="32"/>
  <c r="AK150" i="32"/>
  <c r="AK142" i="32"/>
  <c r="AK134" i="32"/>
  <c r="AK126" i="32"/>
  <c r="AK118" i="32"/>
  <c r="AK110" i="32"/>
  <c r="AK102" i="32"/>
  <c r="AK94" i="32"/>
  <c r="AK86" i="32"/>
  <c r="AK70" i="32"/>
  <c r="AK62" i="32"/>
  <c r="AK54" i="32"/>
  <c r="AK38" i="32"/>
  <c r="AK30" i="32"/>
  <c r="AK168" i="32"/>
  <c r="AK144" i="32"/>
  <c r="AK120" i="32"/>
  <c r="AK96" i="32"/>
  <c r="AK72" i="32"/>
  <c r="AK181" i="32"/>
  <c r="AK165" i="32"/>
  <c r="AK141" i="32"/>
  <c r="AK93" i="32"/>
  <c r="AK77" i="32"/>
  <c r="AK61" i="32"/>
  <c r="AK45" i="32"/>
  <c r="AK188" i="32"/>
  <c r="AK180" i="32"/>
  <c r="AK172" i="32"/>
  <c r="AK148" i="32"/>
  <c r="AK140" i="32"/>
  <c r="AK132" i="32"/>
  <c r="AK124" i="32"/>
  <c r="AK116" i="32"/>
  <c r="AK108" i="32"/>
  <c r="AK100" i="32"/>
  <c r="AK92" i="32"/>
  <c r="AK84" i="32"/>
  <c r="AK76" i="32"/>
  <c r="AK68" i="32"/>
  <c r="AK60" i="32"/>
  <c r="AK44" i="32"/>
  <c r="AK36" i="32"/>
  <c r="AK28" i="32"/>
  <c r="AK184" i="32"/>
  <c r="AK112" i="32"/>
  <c r="AK80" i="32"/>
  <c r="AK56" i="32"/>
  <c r="AK24" i="32"/>
  <c r="AK189" i="32"/>
  <c r="AK173" i="32"/>
  <c r="AK157" i="32"/>
  <c r="AK149" i="32"/>
  <c r="AK133" i="32"/>
  <c r="AK117" i="32"/>
  <c r="AK101" i="32"/>
  <c r="AK85" i="32"/>
  <c r="AK69" i="32"/>
  <c r="AK53" i="32"/>
  <c r="AK37" i="32"/>
  <c r="AK29" i="32"/>
  <c r="AK187" i="32"/>
  <c r="AK179" i="32"/>
  <c r="AK171" i="32"/>
  <c r="AK163" i="32"/>
  <c r="AK155" i="32"/>
  <c r="AK147" i="32"/>
  <c r="AK139" i="32"/>
  <c r="AK131" i="32"/>
  <c r="AK123" i="32"/>
  <c r="AK107" i="32"/>
  <c r="AK99" i="32"/>
  <c r="AK83" i="32"/>
  <c r="AK75" i="32"/>
  <c r="AK67" i="32"/>
  <c r="AK59" i="32"/>
  <c r="AK51" i="32"/>
  <c r="AK43" i="32"/>
  <c r="AK35" i="32"/>
  <c r="AK27" i="32"/>
  <c r="AN82" i="34"/>
  <c r="AN74" i="34"/>
  <c r="AN66" i="34"/>
  <c r="AN58" i="34"/>
  <c r="AN50" i="34"/>
  <c r="AN42" i="34"/>
  <c r="AN34" i="34"/>
  <c r="AN26" i="34"/>
  <c r="AN18" i="34"/>
  <c r="AN73" i="34"/>
  <c r="AN57" i="34"/>
  <c r="AN49" i="34"/>
  <c r="AN41" i="34"/>
  <c r="AN33" i="34"/>
  <c r="AN25" i="34"/>
  <c r="AN17" i="34"/>
  <c r="L681" i="61"/>
  <c r="AN84" i="34"/>
  <c r="AN80" i="34"/>
  <c r="AN72" i="34"/>
  <c r="AN64" i="34"/>
  <c r="AN56" i="34"/>
  <c r="AN48" i="34"/>
  <c r="AN40" i="34"/>
  <c r="AN32" i="34"/>
  <c r="AN24" i="34"/>
  <c r="AN16" i="34"/>
  <c r="AN79" i="34"/>
  <c r="AN71" i="34"/>
  <c r="AN63" i="34"/>
  <c r="AN55" i="34"/>
  <c r="AN47" i="34"/>
  <c r="AN31" i="34"/>
  <c r="AN23" i="34"/>
  <c r="AN15" i="34"/>
  <c r="AN78" i="34"/>
  <c r="AN70" i="34"/>
  <c r="AN62" i="34"/>
  <c r="AN46" i="34"/>
  <c r="AN38" i="34"/>
  <c r="AN30" i="34"/>
  <c r="AN22" i="34"/>
  <c r="AN77" i="34"/>
  <c r="AN69" i="34"/>
  <c r="AN61" i="34"/>
  <c r="AN53" i="34"/>
  <c r="AN45" i="34"/>
  <c r="AN37" i="34"/>
  <c r="AN21" i="34"/>
  <c r="AN13" i="34"/>
  <c r="AN14" i="34"/>
  <c r="AN85" i="34"/>
  <c r="AN76" i="34"/>
  <c r="AN52" i="34"/>
  <c r="AN44" i="34"/>
  <c r="AN36" i="34"/>
  <c r="AN28" i="34"/>
  <c r="AN20" i="34"/>
  <c r="AK3" i="39"/>
  <c r="AL127" i="39"/>
  <c r="AL119" i="39"/>
  <c r="AL111" i="39"/>
  <c r="AL103" i="39"/>
  <c r="AL95" i="39"/>
  <c r="AL87" i="39"/>
  <c r="AL79" i="39"/>
  <c r="AL71" i="39"/>
  <c r="AL63" i="39"/>
  <c r="AL55" i="39"/>
  <c r="AL47" i="39"/>
  <c r="AL39" i="39"/>
  <c r="AL31" i="39"/>
  <c r="AL15" i="39"/>
  <c r="AL7" i="39"/>
  <c r="AL110" i="39"/>
  <c r="AL94" i="39"/>
  <c r="AL86" i="39"/>
  <c r="AL78" i="39"/>
  <c r="AL62" i="39"/>
  <c r="AL54" i="39"/>
  <c r="AL46" i="39"/>
  <c r="AL38" i="39"/>
  <c r="AL30" i="39"/>
  <c r="AL22" i="39"/>
  <c r="AL14" i="39"/>
  <c r="AL6" i="39"/>
  <c r="AL117" i="39"/>
  <c r="AL101" i="39"/>
  <c r="AL69" i="39"/>
  <c r="AL53" i="39"/>
  <c r="AL37" i="39"/>
  <c r="AL13" i="39"/>
  <c r="AH3" i="39"/>
  <c r="AL124" i="39"/>
  <c r="AL116" i="39"/>
  <c r="AL108" i="39"/>
  <c r="AL100" i="39"/>
  <c r="AL92" i="39"/>
  <c r="AL84" i="39"/>
  <c r="AL68" i="39"/>
  <c r="AL60" i="39"/>
  <c r="AL44" i="39"/>
  <c r="AL36" i="39"/>
  <c r="AL20" i="39"/>
  <c r="AL12" i="39"/>
  <c r="AL125" i="39"/>
  <c r="AL109" i="39"/>
  <c r="AL93" i="39"/>
  <c r="AL77" i="39"/>
  <c r="AL61" i="39"/>
  <c r="AL45" i="39"/>
  <c r="AL29" i="39"/>
  <c r="AL21" i="39"/>
  <c r="AL5" i="39"/>
  <c r="AL123" i="39"/>
  <c r="AL115" i="39"/>
  <c r="AL99" i="39"/>
  <c r="AL91" i="39"/>
  <c r="AL83" i="39"/>
  <c r="AL75" i="39"/>
  <c r="AL67" i="39"/>
  <c r="AL59" i="39"/>
  <c r="AL51" i="39"/>
  <c r="AL43" i="39"/>
  <c r="AL35" i="39"/>
  <c r="AL27" i="39"/>
  <c r="AL19" i="39"/>
  <c r="AL11" i="39"/>
  <c r="AL3" i="15"/>
  <c r="J6" i="61"/>
  <c r="J20" i="61" s="1"/>
  <c r="K6" i="61"/>
  <c r="K20" i="61" s="1"/>
  <c r="AI3" i="39" l="1"/>
  <c r="AN4" i="19"/>
  <c r="AN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Q4" i="30"/>
  <c r="J82" i="61" l="1"/>
  <c r="AL4" i="39"/>
  <c r="M422" i="61" l="1"/>
  <c r="M423" i="61"/>
  <c r="M424" i="61"/>
  <c r="M425" i="61"/>
  <c r="AP10" i="16"/>
  <c r="AP49" i="16"/>
  <c r="AP77" i="16"/>
  <c r="AP208" i="16"/>
  <c r="L423" i="61"/>
  <c r="L425" i="61"/>
  <c r="AP217" i="16"/>
  <c r="AP221" i="16"/>
  <c r="AP12" i="16"/>
  <c r="AP16" i="16"/>
  <c r="AP20" i="16"/>
  <c r="AP24" i="16"/>
  <c r="AP28" i="16"/>
  <c r="AP32" i="16"/>
  <c r="AP36" i="16"/>
  <c r="AP40" i="16"/>
  <c r="AP44" i="16"/>
  <c r="AP48" i="16"/>
  <c r="AP52" i="16"/>
  <c r="AP56" i="16"/>
  <c r="AP60" i="16"/>
  <c r="AP64" i="16"/>
  <c r="AP68" i="16"/>
  <c r="AP72" i="16"/>
  <c r="AP76" i="16"/>
  <c r="AP80" i="16"/>
  <c r="AP84" i="16"/>
  <c r="AP88" i="16"/>
  <c r="AP92" i="16"/>
  <c r="AP96" i="16"/>
  <c r="AP100" i="16"/>
  <c r="AP104" i="16"/>
  <c r="AP108" i="16"/>
  <c r="AP112" i="16"/>
  <c r="AP116" i="16"/>
  <c r="AP120" i="16"/>
  <c r="AP124" i="16"/>
  <c r="AP128" i="16"/>
  <c r="AP132" i="16"/>
  <c r="AP136" i="16"/>
  <c r="AP140" i="16"/>
  <c r="AP144" i="16"/>
  <c r="AP148" i="16"/>
  <c r="AP152" i="16"/>
  <c r="AP156" i="16"/>
  <c r="AP160" i="16"/>
  <c r="AP164" i="16"/>
  <c r="AP168" i="16"/>
  <c r="AP172" i="16"/>
  <c r="AP176" i="16"/>
  <c r="AP180" i="16"/>
  <c r="AP188" i="16"/>
  <c r="AP196" i="16"/>
  <c r="AP204" i="16"/>
  <c r="AP212" i="16"/>
  <c r="AN11" i="15"/>
  <c r="AN27" i="15"/>
  <c r="AN43" i="15"/>
  <c r="AN59" i="15"/>
  <c r="AN75" i="15"/>
  <c r="AN24" i="15"/>
  <c r="AN36" i="15"/>
  <c r="AN50" i="15"/>
  <c r="AN67" i="15"/>
  <c r="AN80" i="15"/>
  <c r="AP220" i="16" l="1"/>
  <c r="K423" i="61"/>
  <c r="AP192" i="16"/>
  <c r="AP216" i="16"/>
  <c r="AP200" i="16"/>
  <c r="AP184" i="16"/>
  <c r="AP7" i="16"/>
  <c r="AP9" i="16"/>
  <c r="AP5" i="16"/>
  <c r="AP209" i="16"/>
  <c r="AP4" i="16"/>
  <c r="AP6" i="16"/>
  <c r="AP177" i="16"/>
  <c r="AP199" i="16"/>
  <c r="AP195" i="16"/>
  <c r="AP179" i="16"/>
  <c r="AP167" i="16"/>
  <c r="AP147" i="16"/>
  <c r="K422" i="61"/>
  <c r="AP113" i="16"/>
  <c r="K425" i="61"/>
  <c r="AP81" i="16"/>
  <c r="AP145" i="16"/>
  <c r="AP17" i="16"/>
  <c r="K424" i="61"/>
  <c r="AN71" i="15"/>
  <c r="AN55" i="15"/>
  <c r="AN39" i="15"/>
  <c r="AN23" i="15"/>
  <c r="AN7" i="15"/>
  <c r="AN83" i="15"/>
  <c r="AN51" i="15"/>
  <c r="AN35" i="15"/>
  <c r="AN19" i="15"/>
  <c r="AN79" i="15"/>
  <c r="AN63" i="15"/>
  <c r="AN47" i="15"/>
  <c r="AN31" i="15"/>
  <c r="AN15" i="15"/>
  <c r="AP197" i="16"/>
  <c r="AP173" i="16"/>
  <c r="AP165" i="16"/>
  <c r="AP149" i="16"/>
  <c r="AP61" i="16"/>
  <c r="AP53" i="16"/>
  <c r="AP37" i="16"/>
  <c r="AP21" i="16"/>
  <c r="AP13" i="16"/>
  <c r="AP8" i="16"/>
  <c r="AP185" i="16"/>
  <c r="AP153" i="16"/>
  <c r="AP121" i="16"/>
  <c r="AP89" i="16"/>
  <c r="AP57" i="16"/>
  <c r="AP25" i="16"/>
  <c r="L422" i="61"/>
  <c r="AP213" i="16"/>
  <c r="AP205" i="16"/>
  <c r="AP189" i="16"/>
  <c r="AP181" i="16"/>
  <c r="AP157" i="16"/>
  <c r="AP141" i="16"/>
  <c r="AP133" i="16"/>
  <c r="AP125" i="16"/>
  <c r="AP117" i="16"/>
  <c r="AP109" i="16"/>
  <c r="AP101" i="16"/>
  <c r="AP93" i="16"/>
  <c r="AP85" i="16"/>
  <c r="AP69" i="16"/>
  <c r="AP45" i="16"/>
  <c r="AP29" i="16"/>
  <c r="AP193" i="16"/>
  <c r="AP161" i="16"/>
  <c r="AP129" i="16"/>
  <c r="AP97" i="16"/>
  <c r="AP65" i="16"/>
  <c r="AP33" i="16"/>
  <c r="AP201" i="16"/>
  <c r="AP169" i="16"/>
  <c r="AP137" i="16"/>
  <c r="AP105" i="16"/>
  <c r="AP73" i="16"/>
  <c r="AP41" i="16"/>
  <c r="AP219" i="16"/>
  <c r="AP215" i="16"/>
  <c r="L424" i="61"/>
  <c r="AP211" i="16"/>
  <c r="AP207" i="16"/>
  <c r="AP203" i="16"/>
  <c r="AP191" i="16"/>
  <c r="AP187" i="16"/>
  <c r="AP183" i="16"/>
  <c r="AP175" i="16"/>
  <c r="AP171" i="16"/>
  <c r="AP163" i="16"/>
  <c r="AP159" i="16"/>
  <c r="AP155" i="16"/>
  <c r="AP151" i="16"/>
  <c r="AP143" i="16"/>
  <c r="AP139" i="16"/>
  <c r="AP135" i="16"/>
  <c r="AP131" i="16"/>
  <c r="AP127" i="16"/>
  <c r="AP123" i="16"/>
  <c r="AP119" i="16"/>
  <c r="AP115" i="16"/>
  <c r="AP111" i="16"/>
  <c r="AP107" i="16"/>
  <c r="AP103" i="16"/>
  <c r="AP99" i="16"/>
  <c r="AP95" i="16"/>
  <c r="AP91" i="16"/>
  <c r="AP87" i="16"/>
  <c r="AP83" i="16"/>
  <c r="AP79" i="16"/>
  <c r="AP75" i="16"/>
  <c r="AP71" i="16"/>
  <c r="AP67" i="16"/>
  <c r="AP63" i="16"/>
  <c r="AP59" i="16"/>
  <c r="AP55" i="16"/>
  <c r="AP51" i="16"/>
  <c r="AP47" i="16"/>
  <c r="AP43" i="16"/>
  <c r="AP39" i="16"/>
  <c r="AP35" i="16"/>
  <c r="AP31" i="16"/>
  <c r="AP27" i="16"/>
  <c r="AP23" i="16"/>
  <c r="AP19" i="16"/>
  <c r="AP15" i="16"/>
  <c r="AP11" i="16"/>
  <c r="AN86" i="15"/>
  <c r="AN82" i="15"/>
  <c r="AN78" i="15"/>
  <c r="AN74" i="15"/>
  <c r="AN70" i="15"/>
  <c r="AN66" i="15"/>
  <c r="AN62" i="15"/>
  <c r="AN58" i="15"/>
  <c r="AN54" i="15"/>
  <c r="AN46" i="15"/>
  <c r="AN42" i="15"/>
  <c r="AN38" i="15"/>
  <c r="AN34" i="15"/>
  <c r="AN30" i="15"/>
  <c r="AN26" i="15"/>
  <c r="AN22" i="15"/>
  <c r="AN18" i="15"/>
  <c r="AN14" i="15"/>
  <c r="AN10" i="15"/>
  <c r="AN6" i="15"/>
  <c r="AN85" i="15"/>
  <c r="AN81" i="15"/>
  <c r="AN77" i="15"/>
  <c r="AN73" i="15"/>
  <c r="AN69" i="15"/>
  <c r="AN65" i="15"/>
  <c r="AN61" i="15"/>
  <c r="AN57" i="15"/>
  <c r="AN53" i="15"/>
  <c r="AN49" i="15"/>
  <c r="AN45" i="15"/>
  <c r="AN41" i="15"/>
  <c r="AN37" i="15"/>
  <c r="AN33" i="15"/>
  <c r="AN29" i="15"/>
  <c r="AN25" i="15"/>
  <c r="AN21" i="15"/>
  <c r="AN17" i="15"/>
  <c r="AN13" i="15"/>
  <c r="AN9" i="15"/>
  <c r="AN5" i="15"/>
  <c r="AN84" i="15"/>
  <c r="AN76" i="15"/>
  <c r="AN72" i="15"/>
  <c r="AN68" i="15"/>
  <c r="AN64" i="15"/>
  <c r="AN60" i="15"/>
  <c r="AN56" i="15"/>
  <c r="AN52" i="15"/>
  <c r="AN48" i="15"/>
  <c r="AN44" i="15"/>
  <c r="AN40" i="15"/>
  <c r="AN32" i="15"/>
  <c r="AN28" i="15"/>
  <c r="AN20" i="15"/>
  <c r="AN16" i="15"/>
  <c r="AN12" i="15"/>
  <c r="AN8" i="15"/>
  <c r="AP222" i="16"/>
  <c r="AP218" i="16"/>
  <c r="AP214" i="16"/>
  <c r="AP210" i="16"/>
  <c r="AP206" i="16"/>
  <c r="AP202" i="16"/>
  <c r="AP198" i="16"/>
  <c r="AP194" i="16"/>
  <c r="AP190" i="16"/>
  <c r="AP186" i="16"/>
  <c r="AP182" i="16"/>
  <c r="AP178" i="16"/>
  <c r="AP174" i="16"/>
  <c r="AP170" i="16"/>
  <c r="AP166" i="16"/>
  <c r="AP162" i="16"/>
  <c r="AP158" i="16"/>
  <c r="AP154" i="16"/>
  <c r="AP150" i="16"/>
  <c r="AP146" i="16"/>
  <c r="AP142" i="16"/>
  <c r="AP138" i="16"/>
  <c r="AP134" i="16"/>
  <c r="AP130" i="16"/>
  <c r="AP126" i="16"/>
  <c r="AP122" i="16"/>
  <c r="AP118" i="16"/>
  <c r="AP114" i="16"/>
  <c r="AP110" i="16"/>
  <c r="AP106" i="16"/>
  <c r="AP102" i="16"/>
  <c r="AP98" i="16"/>
  <c r="AP94" i="16"/>
  <c r="AP90" i="16"/>
  <c r="AP86" i="16"/>
  <c r="AP82" i="16"/>
  <c r="AP78" i="16"/>
  <c r="AP74" i="16"/>
  <c r="AP70" i="16"/>
  <c r="AP66" i="16"/>
  <c r="AP62" i="16"/>
  <c r="AP58" i="16"/>
  <c r="AP54" i="16"/>
  <c r="AP50" i="16"/>
  <c r="AP46" i="16"/>
  <c r="AP42" i="16"/>
  <c r="AP38" i="16"/>
  <c r="AP34" i="16"/>
  <c r="AP30" i="16"/>
  <c r="AP26" i="16"/>
  <c r="AP22" i="16"/>
  <c r="AP18" i="16"/>
  <c r="AP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0" i="61" s="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Q74" i="61" l="1"/>
  <c r="AN3" i="15"/>
  <c r="K22" i="61"/>
  <c r="K34" i="61" s="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J3" i="32" l="1"/>
  <c r="AK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P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M3" i="30"/>
  <c r="Q747" i="61"/>
  <c r="AI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O179" i="61"/>
  <c r="N179" i="61"/>
  <c r="P178" i="6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P20" i="61"/>
  <c r="N1069" i="61" l="1"/>
  <c r="P433" i="61"/>
  <c r="O1069" i="61"/>
  <c r="P1067" i="61"/>
  <c r="P684" i="61"/>
  <c r="P890" i="61"/>
  <c r="P590" i="61"/>
  <c r="P179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H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Q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N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J3" i="34"/>
  <c r="AL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N3" i="34"/>
  <c r="AK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L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O3" i="16"/>
  <c r="AL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M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M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P3" i="16"/>
  <c r="AN3" i="16"/>
  <c r="AK4" i="19"/>
</calcChain>
</file>

<file path=xl/sharedStrings.xml><?xml version="1.0" encoding="utf-8"?>
<sst xmlns="http://schemas.openxmlformats.org/spreadsheetml/2006/main" count="11639" uniqueCount="2341">
  <si>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</si>
  <si>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</si>
  <si>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</si>
  <si>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</si>
  <si>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</si>
  <si>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</si>
  <si>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</si>
  <si>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</si>
  <si>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</si>
  <si>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</si>
  <si>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</si>
  <si>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</si>
  <si>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</si>
  <si>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</si>
  <si>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</si>
  <si>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</si>
  <si>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</si>
  <si>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</si>
  <si>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</si>
  <si>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</si>
  <si>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</si>
  <si>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</si>
  <si>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</si>
  <si>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</si>
  <si>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</si>
  <si>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</si>
  <si>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</si>
  <si>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</si>
  <si>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</si>
  <si>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</si>
  <si>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</si>
  <si>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</si>
  <si>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</si>
  <si>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</si>
  <si>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</si>
  <si>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</si>
  <si>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</si>
  <si>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</si>
  <si>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</si>
  <si>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</si>
  <si>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</si>
  <si>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</si>
  <si>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</si>
  <si>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</si>
  <si>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</si>
  <si>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</si>
  <si>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</si>
  <si>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</si>
  <si>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</si>
  <si>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</si>
  <si>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</si>
  <si>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</si>
  <si>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</si>
  <si>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</si>
  <si>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</si>
  <si>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</si>
  <si>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</si>
  <si>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</si>
  <si>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</si>
  <si>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</si>
  <si>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</si>
  <si>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</si>
  <si>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</si>
  <si>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</si>
  <si>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</si>
  <si>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</si>
  <si>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</si>
  <si>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</si>
  <si>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</si>
  <si>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</si>
  <si>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</si>
  <si>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</si>
  <si>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</si>
  <si>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</si>
  <si>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</si>
  <si>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</si>
  <si>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</si>
  <si>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</si>
  <si>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</si>
  <si>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</si>
  <si>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</si>
  <si>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</si>
  <si>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</si>
  <si>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</si>
  <si>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</si>
  <si>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</si>
  <si>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</si>
  <si>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</si>
  <si>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</si>
  <si>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</si>
  <si>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</si>
  <si>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</si>
  <si>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</si>
  <si>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</si>
  <si>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</si>
  <si>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</si>
  <si>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</si>
  <si>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</si>
  <si>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</si>
  <si>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</si>
  <si>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</si>
  <si>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</si>
  <si>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</si>
  <si>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</si>
  <si>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</si>
  <si>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</si>
  <si>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</si>
  <si>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</si>
  <si>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</si>
  <si>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</si>
  <si>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</si>
  <si>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</si>
  <si>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</si>
  <si>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</si>
  <si>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</si>
  <si>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</si>
  <si>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</si>
  <si>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</si>
  <si>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</si>
  <si>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</si>
  <si>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</si>
  <si>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</si>
  <si>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</si>
  <si>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</si>
  <si>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</si>
  <si>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</si>
  <si>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</si>
  <si>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</si>
  <si>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</si>
  <si>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</si>
  <si>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</si>
  <si>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</si>
  <si>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</si>
  <si>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</si>
  <si>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</si>
  <si>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</si>
  <si>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</si>
  <si>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</si>
  <si>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</si>
  <si>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</si>
  <si>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</si>
  <si>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</si>
  <si>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</si>
  <si>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</si>
  <si>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</si>
  <si>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</si>
  <si>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</si>
  <si>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</si>
  <si>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</si>
  <si>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</si>
  <si>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</si>
  <si>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</si>
  <si>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</si>
  <si>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</si>
  <si>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</si>
  <si>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</si>
  <si>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</si>
  <si>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</si>
  <si>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</si>
  <si>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</si>
  <si>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</si>
  <si>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</si>
  <si>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</si>
  <si>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</si>
  <si>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</si>
  <si>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</si>
  <si>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</si>
  <si>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</si>
  <si>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</si>
  <si>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</si>
  <si>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</si>
  <si>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</si>
  <si>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</si>
  <si>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</si>
  <si>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</si>
  <si>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</si>
  <si>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</si>
  <si>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</si>
  <si>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</si>
  <si>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</si>
  <si>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</si>
  <si>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</si>
  <si>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</si>
  <si>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</si>
  <si>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</si>
  <si>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</si>
  <si>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</si>
  <si>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</si>
  <si>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</si>
  <si>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</si>
  <si>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</si>
  <si>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</si>
  <si>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</si>
  <si>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</si>
  <si>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</si>
  <si>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</si>
  <si>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</si>
  <si>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</si>
  <si>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</si>
  <si>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</si>
  <si>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</si>
  <si>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</si>
  <si>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</si>
  <si>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</si>
  <si>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</si>
  <si>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</si>
  <si>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</si>
  <si>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</si>
  <si>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</si>
  <si>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</si>
  <si>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</si>
  <si>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</si>
  <si>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</si>
  <si>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</si>
  <si>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</si>
  <si>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</si>
  <si>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</si>
  <si>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</si>
  <si>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</si>
  <si>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</si>
  <si>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</si>
  <si>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</si>
  <si>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</si>
  <si>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</si>
  <si>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</si>
  <si>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</si>
  <si>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</si>
  <si>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</si>
  <si>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</si>
  <si>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</si>
  <si>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</si>
  <si>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</si>
  <si>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</si>
  <si>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</si>
  <si>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</si>
  <si>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</si>
  <si>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</si>
  <si>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</si>
  <si>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</si>
  <si>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</si>
  <si>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</si>
  <si>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</si>
  <si>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</si>
  <si>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</si>
  <si>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</si>
  <si>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</si>
  <si>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</si>
  <si>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</si>
  <si>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</si>
  <si>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</si>
  <si>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</si>
  <si>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</si>
  <si>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</si>
  <si>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</si>
  <si>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</si>
  <si>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</si>
  <si>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</si>
  <si>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</si>
  <si>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</si>
  <si>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</si>
  <si>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</si>
  <si>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</si>
  <si>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</si>
  <si>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</si>
  <si>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</si>
  <si>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</si>
  <si>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</si>
  <si>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</si>
  <si>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</si>
  <si>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</si>
  <si>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</si>
  <si>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</si>
  <si>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</si>
  <si>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</si>
  <si>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</si>
  <si>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</si>
  <si>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</si>
  <si>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</si>
  <si>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</si>
  <si>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</si>
  <si>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</si>
  <si>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</si>
  <si>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</si>
  <si>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</si>
  <si>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</si>
  <si>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</si>
  <si>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</si>
  <si>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</si>
  <si>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</si>
  <si>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</si>
  <si>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</si>
  <si>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</si>
  <si>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</si>
  <si>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</si>
  <si>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</si>
  <si>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</si>
  <si>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</si>
  <si>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</si>
  <si>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</si>
  <si>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</si>
  <si>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</si>
  <si>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</si>
  <si>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</si>
  <si>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</si>
  <si>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</si>
  <si>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</si>
  <si>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</si>
  <si>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</si>
  <si>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</si>
  <si>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</si>
  <si>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</si>
  <si>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</si>
  <si>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</si>
  <si>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</si>
  <si>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</si>
  <si>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</si>
  <si>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</si>
  <si>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</si>
  <si>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</si>
  <si>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</si>
  <si>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</si>
  <si>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</si>
  <si>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</si>
  <si>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</si>
  <si>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</si>
  <si>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</si>
  <si>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</si>
  <si>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</si>
  <si>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</si>
  <si>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</si>
  <si>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</si>
  <si>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</si>
  <si>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</si>
  <si>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</si>
  <si>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</si>
  <si>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</si>
  <si>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</si>
  <si>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</si>
  <si>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</si>
  <si>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</si>
  <si>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</si>
  <si>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</si>
  <si>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</si>
  <si>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</si>
  <si>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</si>
  <si>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</si>
  <si>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</si>
  <si>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</si>
  <si>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</si>
  <si>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</si>
  <si>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</si>
  <si>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</si>
  <si>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</si>
  <si>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</si>
  <si>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</si>
  <si>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</si>
  <si>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</si>
  <si>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</si>
  <si>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</si>
  <si>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</si>
  <si>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</si>
  <si>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</si>
  <si>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</si>
  <si>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</si>
  <si>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</si>
  <si>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</si>
  <si>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</si>
  <si>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</si>
  <si>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</si>
  <si>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</si>
  <si>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</si>
  <si>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</si>
  <si>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</si>
  <si>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</si>
  <si>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</si>
  <si>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</si>
  <si>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</si>
  <si>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</si>
  <si>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</si>
  <si>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</si>
  <si>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</si>
  <si>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</si>
  <si>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</si>
  <si>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</si>
  <si>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</si>
  <si>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</si>
  <si>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</si>
  <si>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</si>
  <si>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</si>
  <si>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</si>
  <si>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</si>
  <si>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</si>
  <si>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</si>
  <si>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</si>
  <si>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</si>
  <si>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</si>
  <si>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</si>
  <si>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</si>
  <si>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</si>
  <si>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</si>
  <si>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</si>
  <si>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</si>
  <si>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</si>
  <si>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</si>
  <si>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</si>
  <si>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</si>
  <si>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</si>
  <si>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</si>
  <si>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</si>
  <si>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</si>
  <si>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</si>
  <si>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</si>
  <si>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</si>
  <si>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</si>
  <si>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</si>
  <si>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</si>
  <si>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</si>
  <si>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</si>
  <si>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</si>
  <si>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</si>
  <si>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</si>
  <si>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</si>
  <si>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</si>
  <si>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</si>
  <si>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</si>
  <si>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</si>
  <si>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</si>
  <si>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</si>
  <si>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</si>
  <si>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</si>
  <si>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</si>
  <si>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</si>
  <si>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</si>
  <si>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</si>
  <si>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</si>
  <si>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</si>
  <si>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</si>
  <si>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</si>
  <si>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</si>
  <si>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</si>
  <si>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</si>
  <si>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</si>
  <si>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</si>
  <si>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</si>
  <si>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</si>
  <si>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</si>
  <si>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</si>
  <si>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</si>
  <si>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</si>
  <si>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</si>
  <si>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</si>
  <si>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</si>
  <si>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</si>
  <si>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</si>
  <si>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</si>
  <si>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</si>
  <si>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</si>
  <si>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</si>
  <si>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</si>
  <si>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</si>
  <si>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</si>
  <si>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</si>
  <si>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</si>
  <si>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</si>
  <si>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</si>
  <si>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</si>
  <si>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</si>
  <si>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</si>
  <si>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</si>
  <si>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</si>
  <si>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</si>
  <si>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</si>
  <si>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</si>
  <si>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</si>
  <si>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</si>
  <si>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</si>
  <si>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</si>
  <si>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</si>
  <si>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</si>
  <si>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</si>
  <si>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</si>
  <si>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</si>
  <si>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</si>
  <si>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</si>
  <si>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</si>
  <si>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</si>
  <si>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</si>
  <si>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</si>
  <si>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</si>
  <si>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</si>
  <si>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</si>
  <si>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</si>
  <si>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</si>
  <si>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</si>
  <si>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</si>
  <si>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</si>
  <si>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</si>
  <si>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</si>
  <si>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</si>
  <si>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</si>
  <si>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</si>
  <si>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</si>
  <si>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</si>
  <si>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</si>
  <si>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</si>
  <si>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</si>
  <si>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</si>
  <si>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</si>
  <si>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</si>
  <si>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</si>
  <si>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</si>
  <si>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</si>
  <si>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</si>
  <si>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</si>
  <si>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</si>
  <si>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</si>
  <si>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</si>
  <si>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</si>
  <si>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</si>
  <si>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</si>
  <si>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</si>
  <si>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</si>
  <si>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</si>
  <si>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</si>
  <si>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</si>
  <si>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</si>
  <si>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</si>
  <si>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</si>
  <si>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</si>
  <si>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</si>
  <si>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</si>
  <si>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</si>
  <si>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</si>
  <si>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</si>
  <si>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</si>
  <si>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</si>
  <si>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</si>
  <si>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</si>
  <si>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</si>
  <si>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</si>
  <si>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</si>
  <si>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</si>
  <si>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</si>
  <si>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</si>
  <si>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</si>
  <si>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</si>
  <si>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</si>
  <si>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</si>
  <si>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</si>
  <si>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</si>
  <si>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</si>
  <si>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</si>
  <si>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</si>
  <si>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</si>
  <si>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</si>
  <si>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</si>
  <si>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</si>
  <si>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</si>
  <si>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</si>
  <si>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</si>
  <si>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</si>
  <si>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</si>
  <si>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</si>
  <si>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</si>
  <si>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</si>
  <si>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</si>
  <si>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</si>
  <si>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</si>
  <si>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</si>
  <si>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</si>
  <si>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</si>
  <si>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</si>
  <si>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</si>
  <si>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</si>
  <si>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</si>
  <si>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</si>
  <si>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</si>
  <si>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</si>
  <si>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</si>
  <si>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</si>
  <si>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</si>
  <si>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</si>
  <si>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</si>
  <si>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</si>
  <si>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</si>
  <si>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</si>
  <si>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</si>
  <si>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</si>
  <si>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</si>
  <si>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</si>
  <si>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</si>
  <si>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</si>
  <si>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</si>
  <si>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</si>
  <si>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</si>
  <si>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</si>
  <si>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</si>
  <si>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</si>
  <si>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</si>
  <si>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</si>
  <si>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</si>
  <si>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</si>
  <si>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</si>
  <si>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</si>
  <si>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</si>
  <si>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</si>
  <si>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</si>
  <si>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</si>
  <si>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</si>
  <si>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</si>
  <si>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</si>
  <si>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</si>
  <si>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</si>
  <si>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</si>
  <si>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</si>
  <si>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</si>
  <si>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</si>
  <si>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</si>
  <si>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</si>
  <si>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</si>
  <si>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</si>
  <si>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</si>
  <si>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</si>
  <si>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</si>
  <si>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</si>
  <si>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</si>
  <si>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</si>
  <si>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</si>
  <si>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</si>
  <si>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</si>
  <si>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</si>
  <si>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</si>
  <si>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</si>
  <si>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</si>
  <si>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</si>
  <si>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</si>
  <si>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</si>
  <si>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</si>
  <si>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</si>
  <si>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</si>
  <si>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</si>
  <si>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</si>
  <si>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</si>
  <si>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</si>
  <si>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</si>
  <si>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</si>
  <si>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</si>
  <si>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</si>
  <si>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</si>
  <si>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</si>
  <si>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</si>
  <si>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</si>
  <si>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</si>
  <si>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</si>
  <si>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</si>
  <si>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</si>
  <si>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</si>
  <si>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</si>
  <si>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</si>
  <si>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</si>
  <si>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</si>
  <si>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</si>
  <si>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</si>
  <si>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</si>
  <si>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</si>
  <si>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</si>
  <si>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</si>
  <si>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</si>
  <si>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</si>
  <si>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</si>
  <si>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</si>
  <si>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</si>
  <si>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</si>
  <si>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</si>
  <si>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</si>
  <si>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</si>
  <si>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</si>
  <si>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</si>
  <si>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</si>
  <si>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</si>
  <si>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</si>
  <si>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</si>
  <si>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</si>
  <si>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</si>
  <si>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</si>
  <si>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</si>
  <si>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</si>
  <si>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</si>
  <si>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</si>
  <si>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</si>
  <si>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</si>
  <si>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</si>
  <si>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</si>
  <si>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</si>
  <si>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</si>
  <si>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</si>
  <si>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</si>
  <si>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</si>
  <si>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</si>
  <si>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</si>
  <si>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</si>
  <si>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</si>
  <si>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</si>
  <si>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</si>
  <si>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</si>
  <si>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</si>
  <si>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</si>
  <si>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</si>
  <si>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</si>
  <si>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</si>
  <si>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</si>
  <si>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</si>
  <si>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</si>
  <si>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</si>
  <si>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</si>
  <si>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</si>
  <si>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</si>
  <si>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</si>
  <si>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</si>
  <si>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</si>
  <si>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</si>
  <si>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</si>
  <si>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</si>
  <si>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</si>
  <si>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</si>
  <si>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</si>
  <si>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</si>
  <si>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</si>
  <si>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</si>
  <si>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</si>
  <si>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</si>
  <si>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</si>
  <si>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</si>
  <si>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</si>
  <si>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</si>
  <si>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</si>
  <si>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</si>
  <si>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</si>
  <si>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</si>
  <si>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</si>
  <si>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</si>
  <si>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</si>
  <si>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</si>
  <si>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</si>
  <si>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</si>
  <si>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</si>
  <si>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</si>
  <si>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</si>
  <si>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</si>
  <si>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</si>
  <si>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</si>
  <si>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</si>
  <si>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</si>
  <si>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</si>
  <si>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</si>
  <si>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</si>
  <si>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</si>
  <si>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</si>
  <si>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</si>
  <si>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</si>
  <si>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</si>
  <si>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</si>
  <si>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</si>
  <si>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</si>
  <si>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</si>
  <si>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</si>
  <si>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</si>
  <si>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</si>
  <si>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</si>
  <si>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</si>
  <si>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</si>
  <si>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</si>
  <si>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</si>
  <si>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</si>
  <si>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</si>
  <si>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</si>
  <si>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</si>
  <si>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</si>
  <si>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</si>
  <si>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</si>
  <si>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</si>
  <si>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</si>
  <si>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</si>
  <si>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</si>
  <si>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</si>
  <si>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</si>
  <si>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</si>
  <si>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</si>
  <si>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</si>
  <si>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</si>
  <si>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</si>
  <si>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</si>
  <si>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</si>
  <si>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</si>
  <si>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</si>
  <si>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</si>
  <si>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</si>
  <si>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</si>
  <si>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</si>
  <si>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</si>
  <si>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</si>
  <si>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</si>
  <si>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</si>
  <si>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</si>
  <si>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</si>
  <si>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</si>
  <si>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</si>
  <si>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</si>
  <si>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</si>
  <si>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</si>
  <si>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</si>
  <si>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</si>
  <si>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</si>
  <si>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</si>
  <si>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</si>
  <si>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</si>
  <si>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</si>
  <si>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</si>
  <si>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</si>
  <si>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</si>
  <si>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</si>
  <si>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</si>
  <si>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</si>
  <si>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</si>
  <si>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</si>
  <si>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</si>
  <si>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</si>
  <si>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</si>
  <si>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</si>
  <si>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</si>
  <si>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</si>
  <si>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</si>
  <si>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</si>
  <si>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</si>
  <si>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</si>
  <si>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</si>
  <si>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</si>
  <si>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</si>
  <si>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</si>
  <si>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</si>
  <si>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</si>
  <si>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</si>
  <si>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</si>
  <si>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</si>
  <si>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</si>
  <si>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</si>
  <si>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</si>
  <si>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</si>
  <si>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</si>
  <si>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</si>
  <si>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</si>
  <si>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</si>
  <si>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</si>
  <si>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</si>
  <si>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</si>
  <si>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</si>
  <si>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</si>
  <si>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</si>
  <si>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</si>
  <si>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</si>
  <si>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</si>
  <si>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</si>
  <si>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</si>
  <si>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</si>
  <si>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</si>
  <si>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</si>
  <si>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</si>
  <si>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</si>
  <si>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</si>
  <si>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</si>
  <si>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</si>
  <si>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</si>
  <si>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</si>
  <si>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</si>
  <si>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</si>
  <si>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</si>
  <si>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</si>
  <si>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</si>
  <si>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</si>
  <si>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</si>
  <si>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</si>
  <si>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</si>
  <si>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</si>
  <si>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</si>
  <si>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</si>
  <si>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</si>
  <si>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</si>
  <si>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</si>
  <si>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</si>
  <si>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</si>
  <si>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</si>
  <si>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</si>
  <si>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</si>
  <si>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</si>
  <si>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</si>
  <si>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</si>
  <si>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</si>
  <si>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</si>
  <si>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</si>
  <si>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</si>
  <si>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</si>
  <si>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</si>
  <si>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</si>
  <si>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</si>
  <si>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</si>
  <si>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</si>
  <si>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</si>
  <si>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</si>
  <si>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</si>
  <si>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</si>
  <si>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</si>
  <si>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</si>
  <si>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</si>
  <si>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</si>
  <si>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</si>
  <si>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</si>
  <si>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</si>
  <si>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</si>
  <si>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</si>
  <si>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</si>
  <si>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</si>
  <si>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</si>
  <si>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</si>
  <si>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</si>
  <si>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</si>
  <si>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</si>
  <si>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</si>
  <si>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</si>
  <si>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</si>
  <si>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</si>
  <si>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</si>
  <si>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</si>
  <si>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</si>
  <si>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</si>
  <si>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</si>
  <si>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</si>
  <si>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</si>
  <si>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</si>
  <si>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</si>
  <si>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</si>
  <si>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</si>
  <si>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</si>
  <si>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</si>
  <si>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</si>
  <si>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</si>
  <si>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</si>
  <si>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</si>
  <si>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</si>
  <si>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</si>
  <si>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</si>
  <si>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</si>
  <si>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</si>
  <si>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</si>
  <si>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</si>
  <si>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</si>
  <si>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</si>
  <si>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</si>
  <si>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</si>
  <si>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</si>
  <si>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</si>
  <si>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</si>
  <si>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</si>
  <si>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</si>
  <si>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</si>
  <si>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</si>
  <si>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</si>
  <si>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</si>
  <si>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</si>
  <si>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</si>
  <si>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</si>
  <si>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</si>
  <si>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</si>
  <si>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</si>
  <si>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</si>
  <si>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</si>
  <si>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</si>
  <si>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</si>
  <si>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</si>
  <si>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</si>
  <si>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</si>
  <si>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</si>
  <si>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</si>
  <si>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</si>
  <si>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</si>
  <si>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</si>
  <si>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</si>
  <si>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</si>
  <si>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</si>
  <si>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</si>
  <si>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</si>
  <si>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</si>
  <si>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</si>
  <si>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</si>
  <si>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</si>
  <si>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</si>
  <si>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</si>
  <si>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</si>
  <si>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</si>
  <si>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</si>
  <si>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</si>
  <si>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</si>
  <si>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</si>
  <si>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</si>
  <si>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</si>
  <si>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</si>
  <si>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</si>
  <si>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</si>
  <si>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</si>
  <si>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</si>
  <si>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</si>
  <si>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</si>
  <si>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</si>
  <si>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</si>
  <si>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</si>
  <si>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</si>
  <si>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</si>
  <si>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</si>
  <si>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</si>
  <si>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</si>
  <si>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</si>
  <si>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</si>
  <si>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</si>
  <si>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</si>
  <si>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</si>
  <si>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</si>
  <si>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</si>
  <si>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</si>
  <si>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</si>
  <si>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</si>
  <si>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</si>
  <si>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</si>
  <si>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</si>
  <si>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</si>
  <si>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</si>
  <si>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</si>
  <si>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</si>
  <si>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</si>
  <si>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</si>
  <si>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</si>
  <si>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</si>
  <si>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</si>
  <si>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</si>
  <si>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</si>
  <si>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</si>
  <si>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</si>
  <si>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</si>
  <si>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</si>
  <si>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</si>
  <si>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</si>
  <si>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</si>
  <si>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</si>
  <si>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</si>
  <si>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</si>
  <si>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</si>
  <si>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</si>
  <si>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</si>
  <si>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</si>
  <si>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</si>
  <si>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</si>
  <si>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</si>
  <si>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</si>
  <si>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</si>
  <si>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</si>
  <si>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</si>
  <si>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</si>
  <si>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</si>
  <si>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</si>
  <si>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</si>
  <si>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</si>
  <si>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</si>
  <si>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</si>
  <si>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</si>
  <si>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</si>
  <si>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</si>
  <si>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</si>
  <si>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</si>
  <si>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</si>
  <si>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</si>
  <si>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</si>
  <si>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</si>
  <si>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</si>
  <si>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</si>
  <si>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</si>
  <si>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</si>
  <si>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</si>
  <si>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</si>
  <si>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</si>
  <si>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</si>
  <si>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</si>
  <si>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</si>
  <si>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</si>
  <si>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</si>
  <si>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</si>
  <si>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</si>
  <si>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</si>
  <si>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</si>
  <si>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</si>
  <si>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</si>
  <si>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</si>
  <si>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</si>
  <si>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</si>
  <si>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</si>
  <si>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</si>
  <si>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</si>
  <si>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</si>
  <si>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</si>
  <si>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</si>
  <si>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</si>
  <si>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</si>
  <si>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</si>
  <si>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</si>
  <si>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</si>
  <si>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</si>
  <si>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</si>
  <si>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</si>
  <si>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</si>
  <si>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</si>
  <si>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</si>
  <si>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</si>
  <si>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</si>
  <si>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</si>
  <si>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</si>
  <si>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</si>
  <si>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</si>
  <si>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</si>
  <si>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</si>
  <si>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</si>
  <si>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</si>
  <si>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</si>
  <si>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</si>
  <si>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</si>
  <si>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</si>
  <si>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</si>
  <si>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</si>
  <si>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</si>
  <si>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</si>
  <si>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</si>
  <si>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</si>
  <si>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</si>
  <si>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</si>
  <si>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</si>
  <si>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</si>
  <si>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</si>
  <si>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</si>
  <si>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</si>
  <si>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</si>
  <si>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</si>
  <si>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</si>
  <si>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</si>
  <si>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</si>
  <si>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</si>
  <si>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</si>
  <si>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</si>
  <si>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</si>
  <si>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</si>
  <si>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</si>
  <si>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</si>
  <si>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</si>
  <si>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</si>
  <si>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</si>
  <si>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</si>
  <si>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</si>
  <si>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</si>
  <si>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</si>
  <si>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</si>
  <si>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</si>
  <si>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</si>
  <si>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</si>
  <si>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</si>
  <si>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</si>
  <si>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</si>
  <si>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</si>
  <si>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</si>
  <si>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</si>
  <si>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</si>
  <si>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</si>
  <si>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</si>
  <si>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</si>
  <si>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</si>
  <si>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</si>
  <si>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</si>
  <si>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</si>
  <si>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</si>
  <si>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</si>
  <si>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</si>
  <si>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</si>
  <si>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</si>
  <si>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</si>
  <si>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</si>
  <si>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</si>
  <si>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</si>
  <si>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</si>
  <si>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</si>
  <si>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</si>
  <si>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</si>
  <si>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</si>
  <si>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</si>
  <si>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</si>
  <si>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</si>
  <si>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</si>
  <si>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</si>
  <si>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</si>
  <si>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</si>
  <si>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</si>
  <si>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</si>
  <si>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</si>
  <si>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</si>
  <si>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</si>
  <si>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</si>
  <si>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</si>
  <si>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</si>
  <si>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</si>
  <si>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</si>
  <si>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</si>
  <si>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</si>
  <si>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</si>
  <si>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</si>
  <si>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</si>
  <si>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</si>
  <si>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</si>
  <si>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</si>
  <si>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</si>
  <si>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</si>
  <si>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</si>
  <si>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</si>
  <si>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</si>
  <si>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</si>
  <si>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</si>
  <si>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</si>
  <si>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</si>
  <si>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</si>
  <si>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</si>
  <si>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</si>
  <si>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</si>
  <si>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</si>
  <si>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</si>
  <si>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</si>
  <si>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</si>
  <si>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</si>
  <si>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</si>
  <si>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</si>
  <si>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</si>
  <si>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</si>
  <si>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</si>
  <si>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</si>
  <si>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</si>
  <si>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</si>
  <si>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</si>
  <si>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</si>
  <si>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</si>
  <si>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</si>
  <si>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</si>
  <si>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</si>
  <si>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</si>
  <si>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</si>
  <si>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</si>
  <si>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</si>
  <si>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</si>
  <si>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</si>
  <si>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</si>
  <si>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</si>
  <si>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</si>
  <si>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</si>
  <si>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</si>
  <si>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</si>
  <si>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</si>
  <si>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</si>
  <si>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</si>
  <si>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</si>
  <si>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</si>
  <si>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</si>
  <si>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</si>
  <si>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</si>
  <si>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</si>
  <si>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</si>
  <si>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</si>
  <si>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</si>
  <si>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</si>
  <si>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</si>
  <si>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</si>
  <si>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</si>
  <si>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</si>
  <si>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</si>
  <si>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</si>
  <si>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</si>
  <si>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</si>
  <si>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</si>
  <si>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</si>
  <si>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</si>
  <si>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</si>
  <si>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</si>
  <si>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</si>
  <si>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</si>
  <si>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</si>
  <si>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</si>
  <si>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</si>
  <si>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</si>
  <si>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</si>
  <si>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</si>
  <si>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</si>
  <si>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</si>
  <si>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</si>
  <si>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</si>
  <si>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</si>
  <si>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</si>
  <si>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</si>
  <si>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</si>
  <si>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</si>
  <si>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</si>
  <si>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</si>
  <si>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</si>
  <si>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</si>
  <si>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</si>
  <si>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</si>
  <si>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</si>
  <si>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</si>
  <si>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</si>
  <si>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</si>
  <si>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</si>
  <si>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</si>
  <si>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</si>
  <si>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</si>
  <si>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</si>
  <si>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</si>
  <si>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</si>
  <si>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</si>
  <si>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</si>
  <si>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</si>
  <si>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</si>
  <si>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</si>
  <si>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</si>
  <si>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</si>
  <si>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</si>
  <si>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</si>
  <si>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</si>
  <si>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</si>
  <si>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</si>
  <si>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</si>
  <si>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</si>
  <si>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</si>
  <si>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</si>
  <si>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</si>
  <si>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</si>
  <si>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</si>
  <si>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</si>
  <si>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</si>
  <si>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</si>
  <si>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</si>
  <si>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</si>
  <si>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</si>
  <si>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</si>
  <si>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</si>
  <si>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</si>
  <si>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</si>
  <si>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</si>
  <si>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</si>
  <si>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</si>
  <si>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</si>
  <si>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</si>
  <si>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</si>
  <si>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</si>
  <si>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</si>
  <si>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</si>
  <si>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</si>
  <si>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</si>
  <si>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</si>
  <si>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</si>
  <si>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</si>
  <si>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</si>
  <si>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</si>
  <si>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</si>
  <si>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</si>
  <si>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</si>
  <si>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</si>
  <si>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</si>
  <si>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</si>
  <si>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</si>
  <si>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</si>
  <si>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</si>
  <si>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</si>
  <si>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</si>
  <si>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</si>
  <si>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</si>
  <si>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</si>
  <si>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</si>
  <si>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</si>
  <si>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</si>
  <si>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</si>
  <si>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</si>
  <si>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</si>
  <si>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</si>
  <si>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</si>
  <si>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</si>
  <si>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</si>
  <si>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</si>
  <si>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</si>
  <si>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</si>
  <si>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</si>
  <si>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</si>
  <si>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</si>
  <si>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</si>
  <si>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</si>
  <si>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</si>
  <si>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</si>
  <si>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</si>
  <si>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</si>
  <si>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</si>
  <si>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</si>
  <si>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</si>
  <si>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</si>
  <si>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</si>
  <si>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</si>
  <si>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</si>
  <si>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</si>
  <si>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</si>
  <si>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</si>
  <si>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</si>
  <si>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</si>
  <si>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</si>
  <si>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</si>
  <si>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</si>
  <si>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</si>
  <si>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</si>
  <si>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</si>
  <si>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</si>
  <si>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</si>
  <si>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</si>
  <si>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</si>
  <si>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</si>
  <si>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</si>
  <si>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</si>
  <si>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</si>
  <si>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</si>
  <si>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</si>
  <si>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</si>
  <si>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</si>
  <si>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>งบทดลองไม่สัมพันธ์ จำนวน 1 แห่ง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</si>
  <si>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</si>
  <si>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</si>
  <si>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</si>
  <si>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</si>
  <si>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</si>
  <si>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</si>
  <si>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</si>
  <si>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</si>
  <si>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</si>
  <si>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</si>
  <si>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</si>
  <si>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</si>
  <si>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</si>
  <si>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</si>
  <si>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</si>
  <si>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</si>
  <si>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</si>
  <si>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</si>
  <si>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</si>
  <si>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</si>
  <si>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</si>
  <si>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</si>
  <si>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</si>
  <si>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</si>
  <si>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</si>
  <si>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</si>
  <si>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</si>
  <si>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</si>
  <si>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</si>
  <si>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</si>
  <si>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</si>
  <si>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</si>
  <si>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</si>
  <si>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</si>
  <si>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</si>
  <si>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</si>
  <si>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</si>
  <si>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</si>
  <si>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</si>
  <si>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</si>
  <si>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</si>
  <si>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</si>
  <si>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</si>
  <si>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</si>
  <si>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</si>
  <si>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</si>
  <si>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</si>
  <si>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</si>
  <si>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</si>
  <si>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</si>
  <si>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</si>
  <si>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</si>
  <si>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</si>
  <si>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</si>
  <si>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</si>
  <si>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5.2.4 ค่าใช้จ่ายระหว่างหน่วยงานกรณีอื่น</t>
  </si>
  <si>
    <t>00431 บึงกาฬ,สสอ_</t>
  </si>
  <si>
    <t>00440 ศรีวิไล,สสอ_</t>
  </si>
  <si>
    <t>00441 บุ่งคล้า,สสอ_</t>
  </si>
  <si>
    <t>2103000000.000</t>
  </si>
  <si>
    <t>2116000000.000</t>
  </si>
  <si>
    <t>4206000000.000</t>
  </si>
  <si>
    <t>2.1.3 รายได้รับล่วงหน้า</t>
  </si>
  <si>
    <t>2.1.7 หนี้สินหมุนเวียนอื่น</t>
  </si>
  <si>
    <t>4.1.5 รายได้อื่นของแผ่นดิน</t>
  </si>
  <si>
    <t>04175 สอ_นามะเฟือง</t>
  </si>
  <si>
    <t>04177 สอ_บ้านบก</t>
  </si>
  <si>
    <t>04178 สอ_นาเลิง</t>
  </si>
  <si>
    <t>04179 สอ_ห้วยโจด</t>
  </si>
  <si>
    <t>04181 สอน_ทุ่งโปร่งฯ</t>
  </si>
  <si>
    <t>04182 สอ_ยางหลวงเหนือ</t>
  </si>
  <si>
    <t>04184 สอ_หนองบัวเหนือ</t>
  </si>
  <si>
    <t>04187 สอ_โคกกลาง</t>
  </si>
  <si>
    <t>04189 สอ_โป่งแค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</si>
  <si>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</si>
  <si>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</si>
  <si>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</si>
  <si>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</si>
  <si>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</si>
  <si>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</si>
  <si>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</si>
  <si>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</si>
  <si>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</si>
  <si>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</si>
  <si>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</si>
  <si>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</si>
  <si>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</si>
  <si>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</si>
  <si>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</si>
  <si>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</si>
  <si>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</si>
  <si>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</si>
  <si>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</si>
  <si>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</si>
  <si>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</si>
  <si>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</si>
  <si>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</si>
  <si>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</si>
  <si>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</si>
  <si>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</si>
  <si>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</si>
  <si>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</si>
  <si>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</si>
  <si>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</si>
  <si>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</si>
  <si>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</si>
  <si>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</si>
  <si>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</si>
  <si>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</si>
  <si>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</si>
  <si>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</si>
  <si>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</si>
  <si>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</si>
  <si>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</si>
  <si>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04232 สอ_โนนปอแดง</t>
  </si>
  <si>
    <t>04234 สอ_ค่ายสว่าง</t>
  </si>
  <si>
    <t>04235 สอ_นาด่าน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</si>
  <si>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</si>
  <si>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</si>
  <si>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</si>
  <si>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</si>
  <si>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</si>
  <si>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</si>
  <si>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</si>
  <si>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</si>
  <si>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</si>
  <si>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</si>
  <si>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</si>
  <si>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</si>
  <si>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</si>
  <si>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1211000000.000</t>
  </si>
  <si>
    <t>4306000000.000</t>
  </si>
  <si>
    <t>5101040000.000</t>
  </si>
  <si>
    <t>5108000000.000</t>
  </si>
  <si>
    <t>5203000000.000</t>
  </si>
  <si>
    <t>1.2.7 งานระหว่างก่อสร้าง</t>
  </si>
  <si>
    <t>4.2.4 รายรับจากการขายสินทรัพย์ของหน่วยงาน</t>
  </si>
  <si>
    <t>5.1.2 บัญชีค่าบำเหน็จบำนาญ</t>
  </si>
  <si>
    <t>5.1.8 หนี้สูญและหนี้สงสัยจะสูญ</t>
  </si>
  <si>
    <t>5.2.1 ค่าจำหน่ายจากการขายทรัพย์สิน</t>
  </si>
  <si>
    <t>00410 สำนักงานสาธารณสุขอำเภอเพ็ญ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</si>
  <si>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</si>
  <si>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</si>
  <si>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</si>
  <si>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</si>
  <si>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</si>
  <si>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</si>
  <si>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</si>
  <si>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</si>
  <si>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</si>
  <si>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</si>
  <si>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</si>
  <si>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</si>
  <si>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</si>
  <si>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</si>
  <si>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</si>
  <si>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</si>
  <si>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</si>
  <si>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</si>
  <si>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</si>
  <si>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</si>
  <si>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</si>
  <si>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</si>
  <si>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</si>
  <si>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</si>
  <si>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</si>
  <si>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</si>
  <si>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</si>
  <si>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</si>
  <si>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</si>
  <si>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</si>
  <si>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</si>
  <si>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</si>
  <si>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</si>
  <si>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</si>
  <si>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</si>
  <si>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</si>
  <si>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</si>
  <si>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</si>
  <si>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</si>
  <si>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</si>
  <si>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</si>
  <si>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</si>
  <si>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</si>
  <si>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</si>
  <si>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</si>
  <si>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</si>
  <si>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</si>
  <si>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</si>
  <si>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</si>
  <si>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</si>
  <si>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</si>
  <si>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</si>
  <si>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</si>
  <si>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</si>
  <si>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</si>
  <si>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</si>
  <si>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</si>
  <si>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</si>
  <si>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</si>
  <si>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</si>
  <si>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</si>
  <si>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</si>
  <si>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</si>
  <si>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</si>
  <si>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</si>
  <si>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</si>
  <si>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</si>
  <si>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</si>
  <si>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</si>
  <si>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</si>
  <si>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</si>
  <si>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</si>
  <si>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</si>
  <si>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</si>
  <si>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</si>
  <si>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</si>
  <si>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</si>
  <si>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</si>
  <si>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</si>
  <si>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</si>
  <si>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</si>
  <si>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</si>
  <si>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</si>
  <si>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</si>
  <si>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</si>
  <si>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</si>
  <si>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</si>
  <si>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</si>
  <si>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</si>
  <si>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</si>
  <si>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</si>
  <si>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</si>
  <si>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</si>
  <si>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</si>
  <si>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</si>
  <si>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</si>
  <si>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</si>
  <si>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</si>
  <si>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</si>
  <si>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</si>
  <si>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</si>
  <si>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</si>
  <si>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</si>
  <si>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</si>
  <si>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</si>
  <si>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</si>
  <si>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</si>
  <si>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</si>
  <si>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</si>
  <si>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</si>
  <si>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</si>
  <si>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</si>
  <si>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</si>
  <si>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</si>
  <si>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</si>
  <si>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</si>
  <si>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</si>
  <si>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</si>
  <si>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</si>
  <si>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</si>
  <si>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</si>
  <si>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</si>
  <si>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</si>
  <si>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</si>
  <si>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</si>
  <si>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</si>
  <si>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</si>
  <si>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</si>
  <si>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</si>
  <si>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</si>
  <si>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</si>
  <si>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</si>
  <si>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</si>
  <si>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</si>
  <si>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</si>
  <si>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</si>
  <si>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</si>
  <si>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</si>
  <si>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</si>
  <si>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</si>
  <si>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</si>
  <si>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</si>
  <si>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</si>
  <si>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</si>
  <si>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</si>
  <si>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</si>
  <si>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</si>
  <si>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</si>
  <si>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</si>
  <si>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</si>
  <si>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</si>
  <si>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</si>
  <si>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</si>
  <si>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</si>
  <si>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</si>
  <si>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</si>
  <si>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</si>
  <si>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</si>
  <si>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</si>
  <si>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</si>
  <si>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</si>
  <si>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</si>
  <si>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</si>
  <si>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</si>
  <si>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</si>
  <si>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</si>
  <si>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</si>
  <si>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</si>
  <si>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</si>
  <si>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</si>
  <si>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</si>
  <si>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</si>
  <si>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</si>
  <si>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</si>
  <si>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</si>
  <si>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</si>
  <si>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</si>
  <si>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</si>
  <si>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</si>
  <si>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</si>
  <si>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</si>
  <si>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</si>
  <si>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</si>
  <si>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</si>
  <si>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</si>
  <si>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</si>
  <si>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</si>
  <si>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</si>
  <si>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</si>
  <si>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</si>
  <si>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</si>
  <si>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</si>
  <si>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</si>
  <si>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</si>
  <si>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</si>
  <si>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</si>
  <si>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</si>
  <si>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</si>
  <si>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</si>
  <si>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</si>
  <si>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</si>
  <si>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</si>
  <si>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</si>
  <si>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</si>
  <si>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</si>
  <si>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</si>
  <si>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</si>
  <si>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</si>
  <si>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</si>
  <si>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</si>
  <si>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</si>
  <si>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</si>
  <si>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</si>
  <si>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</si>
  <si>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</si>
  <si>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</si>
  <si>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</si>
  <si>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</si>
  <si>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</si>
  <si>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</si>
  <si>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</si>
  <si>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</si>
  <si>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</si>
  <si>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</si>
  <si>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</si>
  <si>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</si>
  <si>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</si>
  <si>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</si>
  <si>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</si>
  <si>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</si>
  <si>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</si>
  <si>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</si>
  <si>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</si>
  <si>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</si>
  <si>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</si>
  <si>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</si>
  <si>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</si>
  <si>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</si>
  <si>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</si>
  <si>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</si>
  <si>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</si>
  <si>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</si>
  <si>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</si>
  <si>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</si>
  <si>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</si>
  <si>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</si>
  <si>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</si>
  <si>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</si>
  <si>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</si>
  <si>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</si>
  <si>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</si>
  <si>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</si>
  <si>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</si>
  <si>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</si>
  <si>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</si>
  <si>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</si>
  <si>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</si>
  <si>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</si>
  <si>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</si>
  <si>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</si>
  <si>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</si>
  <si>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</si>
  <si>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</si>
  <si>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</si>
  <si>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</si>
  <si>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</si>
  <si>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</si>
  <si>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</si>
  <si>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</si>
  <si>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</si>
  <si>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</si>
  <si>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</si>
  <si>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</si>
  <si>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</si>
  <si>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</si>
  <si>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</si>
  <si>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</si>
  <si>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</si>
  <si>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</si>
  <si>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</si>
  <si>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</si>
  <si>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</si>
  <si>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</si>
  <si>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</si>
  <si>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</si>
  <si>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</si>
  <si>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</si>
  <si>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</si>
  <si>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</si>
  <si>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</si>
  <si>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</si>
  <si>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</si>
  <si>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</si>
  <si>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</si>
  <si>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</si>
  <si>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</si>
  <si>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</si>
  <si>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</si>
  <si>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</si>
  <si>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</si>
  <si>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</si>
  <si>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</si>
  <si>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</si>
  <si>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</si>
  <si>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</si>
  <si>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</si>
  <si>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</si>
  <si>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</si>
  <si>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</si>
  <si>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</si>
  <si>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</si>
  <si>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</si>
  <si>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</si>
  <si>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</si>
  <si>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</si>
  <si>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</si>
  <si>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</si>
  <si>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</si>
  <si>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</si>
  <si>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</si>
  <si>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</si>
  <si>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</si>
  <si>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</si>
  <si>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</si>
  <si>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</si>
  <si>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</si>
  <si>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</si>
  <si>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</si>
  <si>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</si>
  <si>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</si>
  <si>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</si>
  <si>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</si>
  <si>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</si>
  <si>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</si>
  <si>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</si>
  <si>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</si>
  <si>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</si>
  <si>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</si>
  <si>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</si>
  <si>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</si>
  <si>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</si>
  <si>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</si>
  <si>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</si>
  <si>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</si>
  <si>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</si>
  <si>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</si>
  <si>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</si>
  <si>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</si>
  <si>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</si>
  <si>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</si>
  <si>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</si>
  <si>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</si>
  <si>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</si>
  <si>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</si>
  <si>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</si>
  <si>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</si>
  <si>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</si>
  <si>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</si>
  <si>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</si>
  <si>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</si>
  <si>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</si>
  <si>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</si>
  <si>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</si>
  <si>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</si>
  <si>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</si>
  <si>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</si>
  <si>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</si>
  <si>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</si>
  <si>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</si>
  <si>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</si>
  <si>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</si>
  <si>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</si>
  <si>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</si>
  <si>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</si>
  <si>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</si>
  <si>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</si>
  <si>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</si>
  <si>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</si>
  <si>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</si>
  <si>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</si>
  <si>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</si>
  <si>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</si>
  <si>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</si>
  <si>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</si>
  <si>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</si>
  <si>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</si>
  <si>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</si>
  <si>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</si>
  <si>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</si>
  <si>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</si>
  <si>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</si>
  <si>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</si>
  <si>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</si>
  <si>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</si>
  <si>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</si>
  <si>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</si>
  <si>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</si>
  <si>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</si>
  <si>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</si>
  <si>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</si>
  <si>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</si>
  <si>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</si>
  <si>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</si>
  <si>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</si>
  <si>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</si>
  <si>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</si>
  <si>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</si>
  <si>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</si>
  <si>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</si>
  <si>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</si>
  <si>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</si>
  <si>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</si>
  <si>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</si>
  <si>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</si>
  <si>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</si>
  <si>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</si>
  <si>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</si>
  <si>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</si>
  <si>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</si>
  <si>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</si>
  <si>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00510 สำนักงานสาธารณสุขอำเภอภูพาน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</si>
  <si>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</si>
  <si>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</si>
  <si>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</si>
  <si>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</si>
  <si>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</si>
  <si>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</si>
  <si>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</si>
  <si>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</si>
  <si>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</si>
  <si>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</si>
  <si>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</si>
  <si>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</si>
  <si>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</si>
  <si>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</si>
  <si>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</si>
  <si>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</si>
  <si>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</si>
  <si>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</si>
  <si>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</si>
  <si>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</si>
  <si>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</si>
  <si>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</si>
  <si>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</si>
  <si>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</si>
  <si>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</si>
  <si>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</si>
  <si>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</si>
  <si>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</si>
  <si>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</si>
  <si>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</si>
  <si>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</si>
  <si>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</si>
  <si>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</si>
  <si>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</si>
  <si>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</si>
  <si>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</si>
  <si>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</si>
  <si>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</si>
  <si>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</si>
  <si>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</si>
  <si>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</si>
  <si>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</si>
  <si>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</si>
  <si>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</si>
  <si>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</si>
  <si>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</si>
  <si>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</si>
  <si>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</si>
  <si>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</si>
  <si>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</si>
  <si>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</si>
  <si>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</si>
  <si>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</si>
  <si>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</si>
  <si>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</si>
  <si>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</si>
  <si>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</si>
  <si>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</si>
  <si>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</si>
  <si>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</si>
  <si>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</si>
  <si>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</si>
  <si>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</si>
  <si>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</si>
  <si>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</si>
  <si>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</si>
  <si>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</si>
  <si>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</si>
  <si>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</si>
  <si>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</si>
  <si>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</si>
  <si>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</si>
  <si>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</si>
  <si>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</si>
  <si>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</si>
  <si>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</si>
  <si>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</si>
  <si>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</si>
  <si>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</si>
  <si>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</si>
  <si>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</si>
  <si>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</si>
  <si>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</si>
  <si>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</si>
  <si>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</si>
  <si>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</si>
  <si>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</si>
  <si>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</si>
  <si>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</si>
  <si>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</si>
  <si>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</si>
  <si>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</si>
  <si>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</si>
  <si>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</si>
  <si>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</si>
  <si>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</si>
  <si>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</si>
  <si>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</si>
  <si>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</si>
  <si>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</si>
  <si>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</si>
  <si>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</si>
  <si>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</si>
  <si>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</si>
  <si>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</si>
  <si>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</si>
  <si>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</si>
  <si>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</si>
  <si>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</si>
  <si>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</si>
  <si>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</si>
  <si>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</si>
  <si>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</si>
  <si>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</si>
  <si>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</si>
  <si>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</si>
  <si>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</si>
  <si>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</si>
  <si>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</si>
  <si>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</si>
  <si>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</si>
  <si>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</si>
  <si>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</si>
  <si>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</si>
  <si>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</si>
  <si>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</si>
  <si>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</si>
  <si>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</si>
  <si>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</si>
  <si>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</si>
  <si>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</si>
  <si>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</si>
  <si>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</si>
  <si>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</si>
  <si>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</si>
  <si>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</si>
  <si>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</si>
  <si>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</si>
  <si>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</si>
  <si>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</si>
  <si>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</si>
  <si>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</si>
  <si>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</si>
  <si>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</si>
  <si>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</si>
  <si>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</si>
  <si>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</si>
  <si>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</si>
  <si>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</si>
  <si>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</si>
  <si>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</si>
  <si>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</si>
  <si>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</si>
  <si>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</si>
  <si>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</si>
  <si>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</si>
  <si>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</si>
  <si>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</si>
  <si>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</si>
  <si>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</si>
  <si>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</si>
  <si>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</si>
  <si>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</si>
  <si>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</si>
  <si>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</si>
  <si>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</si>
  <si>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</si>
  <si>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41075 รพ_สต_ภูเพ็ก</t>
  </si>
  <si>
    <t>4202000000.000</t>
  </si>
  <si>
    <t>4308000000.000</t>
  </si>
  <si>
    <t>4.1.2 รายได้จากการขายสินค้าและบริการของแผ่นดิน</t>
  </si>
  <si>
    <t>4.2.6 รายได้ระหว่างหน่วยงานกรณีอื่น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</si>
  <si>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</si>
  <si>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</si>
  <si>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</si>
  <si>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</si>
  <si>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</si>
  <si>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</si>
  <si>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</si>
  <si>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</si>
  <si>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</si>
  <si>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</si>
  <si>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</si>
  <si>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</si>
  <si>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</si>
  <si>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</si>
  <si>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</si>
  <si>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</si>
  <si>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</si>
  <si>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</si>
  <si>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</si>
  <si>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</si>
  <si>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</si>
  <si>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</si>
  <si>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</si>
  <si>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</si>
  <si>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</si>
  <si>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</si>
  <si>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</si>
  <si>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</si>
  <si>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</si>
  <si>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</si>
  <si>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</si>
  <si>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</si>
  <si>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</si>
  <si>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</si>
  <si>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</si>
  <si>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</si>
  <si>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</si>
  <si>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</si>
  <si>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</si>
  <si>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</si>
  <si>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</si>
  <si>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</si>
  <si>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</si>
  <si>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</si>
  <si>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</si>
  <si>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</si>
  <si>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</si>
  <si>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</si>
  <si>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</si>
  <si>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</si>
  <si>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</si>
  <si>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</si>
  <si>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</si>
  <si>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</si>
  <si>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</si>
  <si>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</si>
  <si>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</si>
  <si>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</si>
  <si>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</si>
  <si>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</si>
  <si>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</si>
  <si>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</si>
  <si>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</si>
  <si>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</si>
  <si>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</si>
  <si>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</si>
  <si>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</si>
  <si>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</si>
  <si>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</si>
  <si>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</si>
  <si>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</si>
  <si>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</si>
  <si>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</si>
  <si>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</si>
  <si>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</si>
  <si>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</si>
  <si>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</si>
  <si>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</si>
  <si>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</si>
  <si>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</si>
  <si>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</si>
  <si>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</si>
  <si>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</si>
  <si>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สถานีอนามัยดงน้อย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</si>
  <si>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</si>
  <si>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</si>
  <si>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</si>
  <si>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</si>
  <si>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</si>
  <si>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</si>
  <si>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</si>
  <si>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</si>
  <si>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</si>
  <si>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</si>
  <si>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</si>
  <si>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</si>
  <si>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</si>
  <si>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</si>
  <si>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</si>
  <si>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</si>
  <si>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</si>
  <si>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</si>
  <si>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</si>
  <si>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</si>
  <si>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</si>
  <si>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</si>
  <si>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</si>
  <si>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</si>
  <si>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</si>
  <si>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</si>
  <si>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</si>
  <si>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</si>
  <si>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</si>
  <si>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</si>
  <si>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</si>
  <si>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</si>
  <si>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</si>
  <si>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</si>
  <si>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</si>
  <si>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</si>
  <si>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</si>
  <si>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</si>
  <si>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</si>
  <si>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</si>
  <si>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</si>
  <si>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</si>
  <si>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</si>
  <si>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</si>
  <si>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</si>
  <si>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</si>
  <si>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</si>
  <si>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</si>
  <si>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</si>
  <si>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</si>
  <si>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</si>
  <si>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</si>
  <si>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</si>
  <si>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</si>
  <si>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</si>
  <si>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</si>
  <si>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</si>
  <si>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</si>
  <si>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</si>
  <si>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</si>
  <si>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</si>
  <si>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</si>
  <si>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</si>
  <si>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</si>
  <si>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 xml:space="preserve">   </t>
  </si>
  <si>
    <t>สำหรับเดือน สิงหาคม 2562  ปีงบประมาณ 2562  (ข้อมูล ณ วันที่ 26 สิงหาคม 2562  เวลา 08.43 น.)</t>
  </si>
  <si>
    <t xml:space="preserve">                                                     สำหรับเดือน สิงหาคม 2562  ปีงบประมาณ 2562  (ข้อมูล ณ วันที่ 26 สิงหาคม 2562  เวลา 08.43 น.)</t>
  </si>
  <si>
    <t>5209000000.000</t>
  </si>
  <si>
    <t>5.2.3 บัญชีค่าใช้จ่ายระหว่างหน่วยงานจากรัฐบาล</t>
  </si>
  <si>
    <t>05621 สถานีอนามัยโคกสว่าง</t>
  </si>
  <si>
    <t>05732 สถานีอนามัยบ้านค้อ</t>
  </si>
  <si>
    <t>00494 สำนักงานสาธารณสุขอำเภอกุสุมาลย์</t>
  </si>
  <si>
    <t>00501 สำนักงานสาธารณสุขอำเภอคำตากล้า</t>
  </si>
  <si>
    <t>00509 สำนักงานสาธารณสุขอำเภอโพนนาแก้ว</t>
  </si>
  <si>
    <t>00438 ปากคาด,สสอ_</t>
  </si>
  <si>
    <t>04190 สอ_นาหนองทุ่ม</t>
  </si>
  <si>
    <t>04231 สอ_หินฮาว</t>
  </si>
  <si>
    <t>04233 สอ_บ้านเซิน</t>
  </si>
  <si>
    <t>04236 สอ_หนองบัวน้อย</t>
  </si>
  <si>
    <t>04237 สอ_ดงมะไฟ</t>
  </si>
  <si>
    <t>04238 สอ_โชคชัย</t>
  </si>
  <si>
    <t>11741 สอ_วิจิตรพัฒนา</t>
  </si>
  <si>
    <t>รพ.สต.นากั้ง ,รพ.สต.บ้านต้าย</t>
  </si>
  <si>
    <t>รพ.สต.ห้วยส้มใต้</t>
  </si>
  <si>
    <t>รพ.สต.บ้านห้วยไห</t>
  </si>
  <si>
    <t>รพ.สต.บ้านดอนยานาง ,รพ.สต.บ้านห้วยลึก                    ,รพ.สต.บ้านหนองบัวโซม ,รพ.สต.บ้านหัวนา                   ,รพ.สต.บ้านโนนคูณ ,รพ.สต.บ้านข้องโป้ ,รพ.สต.บ้านพร้าว  ,รพ.สต.บ้านหมากเลื่อม ,รพ.สต.บ้านนาคำไฮ                  ,รพ.สต.บ้านป่าไม้งาม ,รพ.สต.บ้านหนองหว้าน้อย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</si>
</sst>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</cellStyleXfs>
  <cellXfs count="352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190" fontId="0" fillId="13" borderId="0" xfId="1" applyNumberFormat="1" applyFont="1" applyFill="1"/>
    <xf numFmtId="190" fontId="0" fillId="13" borderId="0" xfId="0" applyNumberFormat="1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8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9" fillId="7" borderId="3" xfId="1" applyFont="1" applyFill="1" applyBorder="1" applyAlignment="1">
      <alignment horizontal="center"/>
    </xf>
    <xf numFmtId="43" fontId="1" fillId="22" borderId="0" xfId="1" applyFont="1" applyFill="1"/>
    <xf numFmtId="187" fontId="1" fillId="22" borderId="0" xfId="1" applyNumberFormat="1" applyFont="1" applyFill="1"/>
    <xf numFmtId="0" fontId="12" fillId="22" borderId="3" xfId="0" applyFont="1" applyFill="1" applyBorder="1"/>
    <xf numFmtId="43" fontId="21" fillId="0" borderId="0" xfId="1" applyFont="1" applyAlignment="1"/>
    <xf numFmtId="0" fontId="20" fillId="0" borderId="0" xfId="0" applyFont="1" applyAlignment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0" fontId="20" fillId="0" borderId="1" xfId="0" applyFont="1" applyBorder="1" applyAlignment="1">
      <alignment vertical="center"/>
    </xf>
    <xf numFmtId="0" fontId="20" fillId="0" borderId="1" xfId="0" applyFont="1" applyBorder="1" applyAlignment="1"/>
    <xf numFmtId="0" fontId="21" fillId="0" borderId="0" xfId="0" applyFont="1" applyAlignment="1">
      <alignment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188" fontId="21" fillId="0" borderId="3" xfId="1" applyNumberFormat="1" applyFont="1" applyBorder="1"/>
    <xf numFmtId="43" fontId="21" fillId="0" borderId="3" xfId="1" applyFont="1" applyBorder="1"/>
    <xf numFmtId="187" fontId="21" fillId="0" borderId="3" xfId="1" applyNumberFormat="1" applyFont="1" applyBorder="1"/>
    <xf numFmtId="43" fontId="21" fillId="2" borderId="3" xfId="1" applyFont="1" applyFill="1" applyBorder="1"/>
    <xf numFmtId="0" fontId="20" fillId="3" borderId="3" xfId="0" applyFont="1" applyFill="1" applyBorder="1" applyAlignment="1">
      <alignment horizontal="center"/>
    </xf>
    <xf numFmtId="0" fontId="20" fillId="3" borderId="3" xfId="0" applyFont="1" applyFill="1" applyBorder="1"/>
    <xf numFmtId="188" fontId="20" fillId="16" borderId="3" xfId="1" applyNumberFormat="1" applyFont="1" applyFill="1" applyBorder="1"/>
    <xf numFmtId="43" fontId="20" fillId="3" borderId="3" xfId="1" applyFont="1" applyFill="1" applyBorder="1"/>
    <xf numFmtId="187" fontId="20" fillId="0" borderId="0" xfId="1" applyNumberFormat="1" applyFont="1"/>
    <xf numFmtId="43" fontId="20" fillId="0" borderId="0" xfId="1" applyFont="1"/>
    <xf numFmtId="0" fontId="20" fillId="0" borderId="0" xfId="0" applyFont="1"/>
    <xf numFmtId="188" fontId="20" fillId="3" borderId="3" xfId="1" applyNumberFormat="1" applyFont="1" applyFill="1" applyBorder="1"/>
    <xf numFmtId="0" fontId="21" fillId="2" borderId="3" xfId="0" applyFont="1" applyFill="1" applyBorder="1" applyAlignment="1">
      <alignment horizontal="center"/>
    </xf>
    <xf numFmtId="0" fontId="21" fillId="2" borderId="3" xfId="0" applyFont="1" applyFill="1" applyBorder="1"/>
    <xf numFmtId="188" fontId="21" fillId="2" borderId="3" xfId="1" applyNumberFormat="1" applyFont="1" applyFill="1" applyBorder="1"/>
    <xf numFmtId="187" fontId="21" fillId="2" borderId="3" xfId="1" applyNumberFormat="1" applyFont="1" applyFill="1" applyBorder="1"/>
    <xf numFmtId="187" fontId="21" fillId="2" borderId="0" xfId="1" applyNumberFormat="1" applyFont="1" applyFill="1"/>
    <xf numFmtId="43" fontId="21" fillId="2" borderId="0" xfId="1" applyFont="1" applyFill="1"/>
    <xf numFmtId="0" fontId="21" fillId="2" borderId="0" xfId="0" applyFont="1" applyFill="1"/>
    <xf numFmtId="0" fontId="20" fillId="8" borderId="7" xfId="0" applyFont="1" applyFill="1" applyBorder="1" applyAlignment="1">
      <alignment horizontal="center"/>
    </xf>
    <xf numFmtId="0" fontId="20" fillId="8" borderId="7" xfId="0" applyFont="1" applyFill="1" applyBorder="1"/>
    <xf numFmtId="188" fontId="20" fillId="8" borderId="7" xfId="1" applyNumberFormat="1" applyFont="1" applyFill="1" applyBorder="1"/>
    <xf numFmtId="43" fontId="20" fillId="8" borderId="7" xfId="1" applyFont="1" applyFill="1" applyBorder="1"/>
    <xf numFmtId="187" fontId="20" fillId="8" borderId="7" xfId="1" applyNumberFormat="1" applyFont="1" applyFill="1" applyBorder="1"/>
    <xf numFmtId="0" fontId="20" fillId="14" borderId="11" xfId="0" applyFont="1" applyFill="1" applyBorder="1" applyAlignment="1">
      <alignment horizontal="center"/>
    </xf>
    <xf numFmtId="0" fontId="20" fillId="14" borderId="11" xfId="0" applyFont="1" applyFill="1" applyBorder="1"/>
    <xf numFmtId="188" fontId="20" fillId="14" borderId="11" xfId="1" applyNumberFormat="1" applyFont="1" applyFill="1" applyBorder="1"/>
    <xf numFmtId="43" fontId="20" fillId="14" borderId="11" xfId="1" applyFont="1" applyFill="1" applyBorder="1"/>
    <xf numFmtId="187" fontId="20" fillId="14" borderId="11" xfId="1" applyNumberFormat="1" applyFont="1" applyFill="1" applyBorder="1"/>
    <xf numFmtId="0" fontId="21" fillId="0" borderId="4" xfId="0" applyFont="1" applyBorder="1" applyAlignment="1">
      <alignment horizontal="center"/>
    </xf>
    <xf numFmtId="0" fontId="21" fillId="0" borderId="4" xfId="0" applyFont="1" applyBorder="1"/>
    <xf numFmtId="188" fontId="21" fillId="0" borderId="4" xfId="1" applyNumberFormat="1" applyFont="1" applyBorder="1"/>
    <xf numFmtId="43" fontId="21" fillId="0" borderId="4" xfId="1" applyFont="1" applyBorder="1"/>
    <xf numFmtId="187" fontId="21" fillId="0" borderId="4" xfId="1" applyNumberFormat="1" applyFont="1" applyBorder="1"/>
    <xf numFmtId="43" fontId="21" fillId="2" borderId="4" xfId="1" applyFont="1" applyFill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188" fontId="20" fillId="0" borderId="4" xfId="1" applyNumberFormat="1" applyFont="1" applyBorder="1"/>
    <xf numFmtId="43" fontId="20" fillId="0" borderId="4" xfId="1" applyFont="1" applyBorder="1"/>
    <xf numFmtId="187" fontId="20" fillId="0" borderId="4" xfId="1" applyNumberFormat="1" applyFont="1" applyBorder="1"/>
    <xf numFmtId="43" fontId="20" fillId="2" borderId="3" xfId="1" applyFont="1" applyFill="1" applyBorder="1"/>
    <xf numFmtId="0" fontId="20" fillId="0" borderId="3" xfId="0" applyFont="1" applyBorder="1"/>
    <xf numFmtId="187" fontId="20" fillId="3" borderId="3" xfId="1" applyNumberFormat="1" applyFont="1" applyFill="1" applyBorder="1"/>
    <xf numFmtId="1" fontId="21" fillId="0" borderId="3" xfId="0" applyNumberFormat="1" applyFont="1" applyFill="1" applyBorder="1" applyAlignment="1">
      <alignment horizontal="center"/>
    </xf>
    <xf numFmtId="2" fontId="21" fillId="0" borderId="3" xfId="0" applyNumberFormat="1" applyFont="1" applyFill="1" applyBorder="1"/>
    <xf numFmtId="188" fontId="21" fillId="0" borderId="3" xfId="1" applyNumberFormat="1" applyFont="1" applyFill="1" applyBorder="1"/>
    <xf numFmtId="0" fontId="21" fillId="0" borderId="3" xfId="0" applyNumberFormat="1" applyFont="1" applyFill="1" applyBorder="1" applyAlignment="1">
      <alignment horizontal="center"/>
    </xf>
    <xf numFmtId="2" fontId="21" fillId="0" borderId="3" xfId="1" applyNumberFormat="1" applyFont="1" applyFill="1" applyBorder="1"/>
    <xf numFmtId="2" fontId="21" fillId="0" borderId="0" xfId="1" applyNumberFormat="1" applyFont="1" applyFill="1"/>
    <xf numFmtId="2" fontId="21" fillId="0" borderId="0" xfId="0" applyNumberFormat="1" applyFont="1" applyFill="1"/>
    <xf numFmtId="0" fontId="21" fillId="0" borderId="3" xfId="0" applyFont="1" applyFill="1" applyBorder="1" applyAlignment="1">
      <alignment horizontal="center"/>
    </xf>
    <xf numFmtId="0" fontId="21" fillId="0" borderId="3" xfId="0" applyFont="1" applyFill="1" applyBorder="1"/>
    <xf numFmtId="43" fontId="21" fillId="0" borderId="3" xfId="1" applyFont="1" applyFill="1" applyBorder="1"/>
    <xf numFmtId="187" fontId="21" fillId="0" borderId="3" xfId="1" applyNumberFormat="1" applyFont="1" applyFill="1" applyBorder="1"/>
    <xf numFmtId="187" fontId="21" fillId="0" borderId="0" xfId="1" applyNumberFormat="1" applyFont="1" applyFill="1"/>
    <xf numFmtId="43" fontId="21" fillId="0" borderId="0" xfId="1" applyFont="1" applyFill="1"/>
    <xf numFmtId="0" fontId="21" fillId="0" borderId="0" xfId="0" applyFont="1" applyFill="1"/>
    <xf numFmtId="187" fontId="20" fillId="2" borderId="0" xfId="1" applyNumberFormat="1" applyFont="1" applyFill="1"/>
    <xf numFmtId="2" fontId="21" fillId="2" borderId="3" xfId="0" applyNumberFormat="1" applyFont="1" applyFill="1" applyBorder="1"/>
    <xf numFmtId="0" fontId="21" fillId="7" borderId="0" xfId="0" applyFont="1" applyFill="1"/>
    <xf numFmtId="2" fontId="21" fillId="2" borderId="3" xfId="1" applyNumberFormat="1" applyFont="1" applyFill="1" applyBorder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188" fontId="22" fillId="2" borderId="3" xfId="1" applyNumberFormat="1" applyFont="1" applyFill="1" applyBorder="1"/>
    <xf numFmtId="43" fontId="22" fillId="2" borderId="3" xfId="1" applyFont="1" applyFill="1" applyBorder="1"/>
    <xf numFmtId="187" fontId="22" fillId="2" borderId="3" xfId="1" applyNumberFormat="1" applyFont="1" applyFill="1" applyBorder="1"/>
    <xf numFmtId="187" fontId="22" fillId="2" borderId="0" xfId="1" applyNumberFormat="1" applyFont="1" applyFill="1"/>
    <xf numFmtId="43" fontId="22" fillId="2" borderId="0" xfId="1" applyFont="1" applyFill="1"/>
    <xf numFmtId="0" fontId="22" fillId="2" borderId="0" xfId="0" applyFont="1" applyFill="1"/>
    <xf numFmtId="188" fontId="21" fillId="0" borderId="0" xfId="1" applyNumberFormat="1" applyFont="1"/>
    <xf numFmtId="0" fontId="20" fillId="0" borderId="3" xfId="0" applyFont="1" applyBorder="1" applyAlignment="1">
      <alignment horizontal="center"/>
    </xf>
    <xf numFmtId="0" fontId="22" fillId="0" borderId="3" xfId="0" applyNumberFormat="1" applyFont="1" applyFill="1" applyBorder="1" applyAlignment="1">
      <alignment horizontal="center"/>
    </xf>
    <xf numFmtId="2" fontId="22" fillId="0" borderId="3" xfId="0" applyNumberFormat="1" applyFont="1" applyFill="1" applyBorder="1"/>
    <xf numFmtId="188" fontId="22" fillId="0" borderId="3" xfId="1" applyNumberFormat="1" applyFont="1" applyFill="1" applyBorder="1"/>
    <xf numFmtId="2" fontId="22" fillId="0" borderId="0" xfId="1" applyNumberFormat="1" applyFont="1" applyFill="1"/>
    <xf numFmtId="2" fontId="22" fillId="0" borderId="0" xfId="0" applyNumberFormat="1" applyFont="1" applyFill="1"/>
    <xf numFmtId="0" fontId="21" fillId="14" borderId="11" xfId="0" applyFont="1" applyFill="1" applyBorder="1"/>
    <xf numFmtId="0" fontId="20" fillId="8" borderId="2" xfId="0" applyFont="1" applyFill="1" applyBorder="1" applyAlignment="1">
      <alignment horizontal="center"/>
    </xf>
    <xf numFmtId="0" fontId="20" fillId="8" borderId="2" xfId="0" applyFont="1" applyFill="1" applyBorder="1"/>
    <xf numFmtId="188" fontId="20" fillId="8" borderId="2" xfId="1" applyNumberFormat="1" applyFont="1" applyFill="1" applyBorder="1"/>
    <xf numFmtId="43" fontId="20" fillId="8" borderId="2" xfId="1" applyFont="1" applyFill="1" applyBorder="1"/>
    <xf numFmtId="187" fontId="20" fillId="8" borderId="2" xfId="1" applyNumberFormat="1" applyFont="1" applyFill="1" applyBorder="1"/>
    <xf numFmtId="0" fontId="20" fillId="14" borderId="7" xfId="0" applyFont="1" applyFill="1" applyBorder="1" applyAlignment="1">
      <alignment horizontal="center"/>
    </xf>
    <xf numFmtId="0" fontId="20" fillId="14" borderId="7" xfId="0" applyFont="1" applyFill="1" applyBorder="1"/>
    <xf numFmtId="188" fontId="20" fillId="14" borderId="7" xfId="1" applyNumberFormat="1" applyFont="1" applyFill="1" applyBorder="1"/>
    <xf numFmtId="43" fontId="20" fillId="14" borderId="7" xfId="1" applyFont="1" applyFill="1" applyBorder="1"/>
    <xf numFmtId="187" fontId="20" fillId="14" borderId="7" xfId="1" applyNumberFormat="1" applyFont="1" applyFill="1" applyBorder="1"/>
    <xf numFmtId="0" fontId="21" fillId="14" borderId="7" xfId="0" applyFont="1" applyFill="1" applyBorder="1"/>
    <xf numFmtId="188" fontId="20" fillId="0" borderId="3" xfId="1" applyNumberFormat="1" applyFont="1" applyBorder="1"/>
    <xf numFmtId="43" fontId="20" fillId="0" borderId="3" xfId="1" applyFont="1" applyBorder="1"/>
    <xf numFmtId="187" fontId="20" fillId="0" borderId="3" xfId="1" applyNumberFormat="1" applyFont="1" applyBorder="1"/>
    <xf numFmtId="0" fontId="22" fillId="0" borderId="3" xfId="0" applyFont="1" applyBorder="1" applyAlignment="1">
      <alignment horizontal="center"/>
    </xf>
    <xf numFmtId="0" fontId="22" fillId="0" borderId="3" xfId="0" applyFont="1" applyBorder="1"/>
    <xf numFmtId="188" fontId="22" fillId="0" borderId="3" xfId="1" applyNumberFormat="1" applyFont="1" applyBorder="1"/>
    <xf numFmtId="187" fontId="22" fillId="0" borderId="0" xfId="1" applyNumberFormat="1" applyFont="1"/>
    <xf numFmtId="43" fontId="22" fillId="0" borderId="0" xfId="1" applyFont="1"/>
    <xf numFmtId="0" fontId="22" fillId="0" borderId="0" xfId="0" applyFont="1"/>
    <xf numFmtId="0" fontId="20" fillId="3" borderId="0" xfId="0" applyFont="1" applyFill="1"/>
    <xf numFmtId="0" fontId="21" fillId="14" borderId="3" xfId="0" applyFont="1" applyFill="1" applyBorder="1" applyAlignment="1">
      <alignment horizontal="center"/>
    </xf>
    <xf numFmtId="0" fontId="21" fillId="14" borderId="3" xfId="0" applyFont="1" applyFill="1" applyBorder="1"/>
    <xf numFmtId="188" fontId="21" fillId="14" borderId="3" xfId="1" applyNumberFormat="1" applyFont="1" applyFill="1" applyBorder="1"/>
    <xf numFmtId="43" fontId="20" fillId="14" borderId="3" xfId="1" applyFont="1" applyFill="1" applyBorder="1"/>
    <xf numFmtId="187" fontId="20" fillId="14" borderId="3" xfId="1" applyNumberFormat="1" applyFont="1" applyFill="1" applyBorder="1"/>
    <xf numFmtId="0" fontId="20" fillId="14" borderId="3" xfId="0" applyFont="1" applyFill="1" applyBorder="1"/>
    <xf numFmtId="188" fontId="20" fillId="14" borderId="3" xfId="1" applyNumberFormat="1" applyFont="1" applyFill="1" applyBorder="1"/>
    <xf numFmtId="0" fontId="20" fillId="14" borderId="3" xfId="0" applyFont="1" applyFill="1" applyBorder="1" applyAlignment="1">
      <alignment horizontal="center"/>
    </xf>
    <xf numFmtId="38" fontId="20" fillId="14" borderId="3" xfId="1" applyNumberFormat="1" applyFont="1" applyFill="1" applyBorder="1"/>
    <xf numFmtId="0" fontId="21" fillId="0" borderId="0" xfId="0" applyFont="1" applyAlignment="1">
      <alignment horizontal="center"/>
    </xf>
    <xf numFmtId="43" fontId="21" fillId="0" borderId="0" xfId="1" applyNumberFormat="1" applyFont="1"/>
    <xf numFmtId="0" fontId="20" fillId="2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/>
    </xf>
    <xf numFmtId="43" fontId="20" fillId="4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2" fontId="20" fillId="6" borderId="3" xfId="0" applyNumberFormat="1" applyFont="1" applyFill="1" applyBorder="1" applyAlignment="1">
      <alignment horizontal="right"/>
    </xf>
    <xf numFmtId="0" fontId="20" fillId="0" borderId="3" xfId="0" applyFont="1" applyBorder="1" applyAlignment="1">
      <alignment wrapText="1"/>
    </xf>
    <xf numFmtId="2" fontId="20" fillId="6" borderId="3" xfId="1" applyNumberFormat="1" applyFont="1" applyFill="1" applyBorder="1" applyAlignment="1">
      <alignment horizontal="right"/>
    </xf>
    <xf numFmtId="0" fontId="20" fillId="2" borderId="7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43" fontId="20" fillId="4" borderId="7" xfId="1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2" fontId="20" fillId="6" borderId="7" xfId="1" applyNumberFormat="1" applyFont="1" applyFill="1" applyBorder="1" applyAlignment="1">
      <alignment horizontal="right"/>
    </xf>
    <xf numFmtId="0" fontId="20" fillId="0" borderId="7" xfId="0" applyFont="1" applyBorder="1"/>
    <xf numFmtId="0" fontId="20" fillId="0" borderId="2" xfId="0" applyFont="1" applyBorder="1" applyAlignment="1">
      <alignment vertical="center"/>
    </xf>
    <xf numFmtId="43" fontId="0" fillId="0" borderId="0" xfId="1" applyFont="1" applyFill="1"/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0" fillId="0" borderId="0" xfId="1" applyFont="1" applyFill="1" applyAlignment="1">
      <alignment horizontal="left"/>
    </xf>
    <xf numFmtId="43" fontId="11" fillId="21" borderId="0" xfId="1" applyFont="1" applyFill="1"/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43" fontId="10" fillId="21" borderId="0" xfId="1" applyFont="1" applyFill="1"/>
    <xf numFmtId="0" fontId="0" fillId="23" borderId="0" xfId="0" applyFill="1"/>
    <xf numFmtId="43" fontId="10" fillId="15" borderId="0" xfId="1" applyFont="1" applyFill="1"/>
    <xf numFmtId="0" fontId="0" fillId="19" borderId="0" xfId="0" applyFill="1"/>
    <xf numFmtId="43" fontId="10" fillId="19" borderId="0" xfId="1" applyFont="1" applyFill="1"/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43" fontId="20" fillId="4" borderId="3" xfId="1" applyFont="1" applyFill="1" applyBorder="1" applyAlignment="1">
      <alignment horizontal="center" vertical="center"/>
    </xf>
    <xf numFmtId="2" fontId="20" fillId="6" borderId="3" xfId="0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43" fontId="0" fillId="2" borderId="0" xfId="0" applyNumberFormat="1" applyFill="1"/>
    <xf numFmtId="43" fontId="0" fillId="2" borderId="0" xfId="1" applyFont="1" applyFill="1" applyAlignment="1">
      <alignment horizontal="left"/>
    </xf>
    <xf numFmtId="43" fontId="1" fillId="2" borderId="0" xfId="0" applyNumberFormat="1" applyFont="1" applyFill="1"/>
    <xf numFmtId="2" fontId="1" fillId="0" borderId="0" xfId="1" applyNumberFormat="1" applyFont="1" applyFill="1"/>
    <xf numFmtId="0" fontId="1" fillId="0" borderId="0" xfId="0" applyFont="1"/>
    <xf numFmtId="43" fontId="1" fillId="21" borderId="0" xfId="1" applyFont="1" applyFill="1"/>
    <xf numFmtId="0" fontId="1" fillId="21" borderId="0" xfId="0" applyFont="1" applyFill="1"/>
    <xf numFmtId="43" fontId="1" fillId="23" borderId="0" xfId="1" applyFont="1" applyFill="1"/>
    <xf numFmtId="0" fontId="1" fillId="23" borderId="0" xfId="0" applyFont="1" applyFill="1"/>
    <xf numFmtId="0" fontId="1" fillId="15" borderId="0" xfId="0" applyFont="1" applyFill="1"/>
    <xf numFmtId="43" fontId="1" fillId="19" borderId="0" xfId="1" applyFont="1" applyFill="1"/>
    <xf numFmtId="0" fontId="1" fillId="19" borderId="0" xfId="0" applyFont="1" applyFill="1"/>
    <xf numFmtId="43" fontId="21" fillId="2" borderId="3" xfId="1" applyNumberFormat="1" applyFont="1" applyFill="1" applyBorder="1"/>
    <xf numFmtId="43" fontId="21" fillId="0" borderId="3" xfId="1" applyNumberFormat="1" applyFont="1" applyBorder="1"/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8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1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43" fontId="20" fillId="9" borderId="2" xfId="1" applyFont="1" applyFill="1" applyBorder="1" applyAlignment="1">
      <alignment horizontal="center" vertical="center" wrapText="1"/>
    </xf>
    <xf numFmtId="43" fontId="20" fillId="9" borderId="4" xfId="1" applyFont="1" applyFill="1" applyBorder="1" applyAlignment="1">
      <alignment horizontal="center" vertical="center" wrapText="1"/>
    </xf>
    <xf numFmtId="187" fontId="21" fillId="7" borderId="16" xfId="1" applyNumberFormat="1" applyFont="1" applyFill="1" applyBorder="1" applyAlignment="1">
      <alignment horizontal="center" vertical="center"/>
    </xf>
    <xf numFmtId="0" fontId="20" fillId="14" borderId="8" xfId="0" applyFont="1" applyFill="1" applyBorder="1" applyAlignment="1">
      <alignment horizontal="center"/>
    </xf>
    <xf numFmtId="0" fontId="20" fillId="14" borderId="10" xfId="0" applyFont="1" applyFill="1" applyBorder="1" applyAlignment="1">
      <alignment horizontal="center"/>
    </xf>
    <xf numFmtId="0" fontId="20" fillId="14" borderId="9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left"/>
    </xf>
    <xf numFmtId="0" fontId="20" fillId="14" borderId="13" xfId="0" applyFont="1" applyFill="1" applyBorder="1" applyAlignment="1">
      <alignment horizontal="left"/>
    </xf>
    <xf numFmtId="0" fontId="20" fillId="14" borderId="14" xfId="0" applyFont="1" applyFill="1" applyBorder="1" applyAlignment="1">
      <alignment horizontal="left"/>
    </xf>
    <xf numFmtId="43" fontId="20" fillId="4" borderId="3" xfId="1" applyFont="1" applyFill="1" applyBorder="1" applyAlignment="1">
      <alignment horizontal="center" vertical="center" wrapText="1"/>
    </xf>
    <xf numFmtId="187" fontId="20" fillId="6" borderId="2" xfId="1" applyNumberFormat="1" applyFont="1" applyFill="1" applyBorder="1" applyAlignment="1">
      <alignment horizontal="center" vertical="center" wrapText="1"/>
    </xf>
    <xf numFmtId="187" fontId="20" fillId="6" borderId="4" xfId="1" applyNumberFormat="1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188" fontId="20" fillId="8" borderId="2" xfId="1" applyNumberFormat="1" applyFont="1" applyFill="1" applyBorder="1" applyAlignment="1">
      <alignment horizontal="center" vertical="center" wrapText="1"/>
    </xf>
    <xf numFmtId="188" fontId="20" fillId="8" borderId="4" xfId="1" applyNumberFormat="1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left"/>
    </xf>
    <xf numFmtId="0" fontId="20" fillId="14" borderId="10" xfId="0" applyFont="1" applyFill="1" applyBorder="1" applyAlignment="1">
      <alignment horizontal="left"/>
    </xf>
    <xf numFmtId="0" fontId="20" fillId="14" borderId="9" xfId="0" applyFont="1" applyFill="1" applyBorder="1" applyAlignment="1">
      <alignment horizontal="left"/>
    </xf>
    <xf numFmtId="0" fontId="21" fillId="19" borderId="0" xfId="0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14" borderId="5" xfId="0" applyFont="1" applyFill="1" applyBorder="1" applyAlignment="1">
      <alignment horizontal="left"/>
    </xf>
    <xf numFmtId="0" fontId="20" fillId="14" borderId="15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43" fontId="20" fillId="13" borderId="0" xfId="1" applyFont="1" applyFill="1" applyAlignment="1">
      <alignment horizontal="center" vertical="center" wrapText="1"/>
    </xf>
  </cellXfs>
  <cellStyles count="7">
    <cellStyle name="Comma 2" xfId="4"/>
    <cellStyle name="Normal 2" xfId="2"/>
    <cellStyle name="Normal 3" xfId="3"/>
    <cellStyle name="เครื่องหมายจุลภาค" xfId="1" builtinId="3"/>
    <cellStyle name="ปกติ" xfId="0" builtinId="0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en-US" baseline="0"/>
              <a:t>  </a:t>
            </a:r>
            <a:r>
              <a:rPr lang="th-TH" baseline="0"/>
              <a:t>สิงหาคม </a:t>
            </a:r>
            <a:r>
              <a:rPr lang="th-TH"/>
              <a:t> 25</a:t>
            </a:r>
            <a:r>
              <a:rPr lang="en-US"/>
              <a:t>62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96.721311475409834</c:v>
                </c:pt>
                <c:pt idx="1">
                  <c:v>86.746987951807228</c:v>
                </c:pt>
                <c:pt idx="2">
                  <c:v>100</c:v>
                </c:pt>
                <c:pt idx="3">
                  <c:v>99.212598425196859</c:v>
                </c:pt>
                <c:pt idx="4">
                  <c:v>100</c:v>
                </c:pt>
                <c:pt idx="5">
                  <c:v>100</c:v>
                </c:pt>
                <c:pt idx="6">
                  <c:v>99.337748344370851</c:v>
                </c:pt>
                <c:pt idx="7">
                  <c:v>98.283752860411894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3.278688524590164</c:v>
                </c:pt>
                <c:pt idx="1">
                  <c:v>13.253012048192772</c:v>
                </c:pt>
                <c:pt idx="2">
                  <c:v>0</c:v>
                </c:pt>
                <c:pt idx="3">
                  <c:v>0.78740157480314954</c:v>
                </c:pt>
                <c:pt idx="4">
                  <c:v>0</c:v>
                </c:pt>
                <c:pt idx="5">
                  <c:v>0</c:v>
                </c:pt>
                <c:pt idx="6">
                  <c:v>0.66225165562913912</c:v>
                </c:pt>
                <c:pt idx="7">
                  <c:v>1.7162471395881007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56656"/>
        <c:axId val="32857216"/>
      </c:barChart>
      <c:catAx>
        <c:axId val="3285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32857216"/>
        <c:crosses val="autoZero"/>
        <c:auto val="1"/>
        <c:lblAlgn val="ctr"/>
        <c:lblOffset val="100"/>
        <c:noMultiLvlLbl val="0"/>
      </c:catAx>
      <c:valAx>
        <c:axId val="3285721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328566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opLeftCell="A52" zoomScale="80" zoomScaleNormal="80" workbookViewId="0">
      <selection activeCell="A77" sqref="A77"/>
    </sheetView>
  </sheetViews>
  <sheetFormatPr defaultColWidth="27.375" defaultRowHeight="14.25" x14ac:dyDescent="0.2"/>
  <cols>
    <col min="1" max="1" width="27.375" style="62"/>
    <col min="2" max="5" width="27.375" style="295"/>
    <col min="6" max="8" width="27.375" style="62"/>
    <col min="9" max="12" width="27.375" style="297"/>
    <col min="13" max="16" width="27.375" style="62"/>
    <col min="17" max="22" width="27.375" style="52"/>
    <col min="23" max="30" width="27.375" style="300"/>
    <col min="31" max="16384" width="27.375" style="62"/>
  </cols>
  <sheetData>
    <row r="1" spans="1:30" x14ac:dyDescent="0.2">
      <c r="A1" s="62" t="s">
        <v>590</v>
      </c>
      <c r="B1" s="295" t="s">
        <v>1437</v>
      </c>
      <c r="C1" s="295" t="s">
        <v>1438</v>
      </c>
      <c r="D1" s="295" t="s">
        <v>1439</v>
      </c>
      <c r="E1" s="295" t="s">
        <v>1440</v>
      </c>
      <c r="F1" s="62" t="s">
        <v>1441</v>
      </c>
      <c r="G1" s="62" t="s">
        <v>1442</v>
      </c>
      <c r="H1" s="62" t="s">
        <v>1443</v>
      </c>
      <c r="I1" s="297" t="s">
        <v>1444</v>
      </c>
      <c r="J1" s="297" t="s">
        <v>1445</v>
      </c>
      <c r="K1" s="297" t="s">
        <v>1446</v>
      </c>
      <c r="L1" s="297" t="s">
        <v>1447</v>
      </c>
      <c r="M1" s="62" t="s">
        <v>1448</v>
      </c>
      <c r="N1" s="62" t="s">
        <v>1449</v>
      </c>
      <c r="O1" s="62" t="s">
        <v>1450</v>
      </c>
      <c r="P1" s="62" t="s">
        <v>1451</v>
      </c>
      <c r="Q1" s="52" t="s">
        <v>1452</v>
      </c>
      <c r="R1" s="52" t="s">
        <v>1453</v>
      </c>
      <c r="S1" s="52" t="s">
        <v>1454</v>
      </c>
      <c r="T1" s="52" t="s">
        <v>1455</v>
      </c>
      <c r="U1" s="52" t="s">
        <v>1456</v>
      </c>
      <c r="V1" s="52" t="s">
        <v>1457</v>
      </c>
      <c r="W1" s="300" t="s">
        <v>1458</v>
      </c>
      <c r="X1" s="300" t="s">
        <v>1459</v>
      </c>
      <c r="Y1" s="300" t="s">
        <v>1460</v>
      </c>
      <c r="Z1" s="300" t="s">
        <v>1461</v>
      </c>
      <c r="AA1" s="300" t="s">
        <v>1462</v>
      </c>
      <c r="AB1" s="300" t="s">
        <v>1463</v>
      </c>
      <c r="AC1" s="300" t="s">
        <v>1571</v>
      </c>
      <c r="AD1" s="300" t="s">
        <v>1464</v>
      </c>
    </row>
    <row r="2" spans="1:30" x14ac:dyDescent="0.2">
      <c r="A2" s="62" t="s">
        <v>591</v>
      </c>
      <c r="B2" s="295" t="s">
        <v>1465</v>
      </c>
      <c r="C2" s="295" t="s">
        <v>1466</v>
      </c>
      <c r="D2" s="295" t="s">
        <v>1467</v>
      </c>
      <c r="E2" s="295" t="s">
        <v>1468</v>
      </c>
      <c r="F2" s="62" t="s">
        <v>1469</v>
      </c>
      <c r="G2" s="62" t="s">
        <v>1470</v>
      </c>
      <c r="H2" s="62" t="s">
        <v>1471</v>
      </c>
      <c r="I2" s="297" t="s">
        <v>1472</v>
      </c>
      <c r="J2" s="297" t="s">
        <v>1473</v>
      </c>
      <c r="K2" s="297" t="s">
        <v>1474</v>
      </c>
      <c r="L2" s="297" t="s">
        <v>1475</v>
      </c>
      <c r="M2" s="62" t="s">
        <v>1476</v>
      </c>
      <c r="N2" s="62" t="s">
        <v>1477</v>
      </c>
      <c r="O2" s="62" t="s">
        <v>1478</v>
      </c>
      <c r="P2" s="62" t="s">
        <v>1479</v>
      </c>
      <c r="Q2" s="52" t="s">
        <v>1480</v>
      </c>
      <c r="R2" s="52" t="s">
        <v>1481</v>
      </c>
      <c r="S2" s="52" t="s">
        <v>1482</v>
      </c>
      <c r="T2" s="52" t="s">
        <v>1483</v>
      </c>
      <c r="U2" s="52" t="s">
        <v>1484</v>
      </c>
      <c r="V2" s="52" t="s">
        <v>1485</v>
      </c>
      <c r="W2" s="300" t="s">
        <v>1486</v>
      </c>
      <c r="X2" s="300" t="s">
        <v>1487</v>
      </c>
      <c r="Y2" s="300" t="s">
        <v>1488</v>
      </c>
      <c r="Z2" s="300" t="s">
        <v>1489</v>
      </c>
      <c r="AA2" s="300" t="s">
        <v>1490</v>
      </c>
      <c r="AB2" s="300" t="s">
        <v>1491</v>
      </c>
      <c r="AC2" s="300" t="s">
        <v>1576</v>
      </c>
      <c r="AD2" s="300" t="s">
        <v>1492</v>
      </c>
    </row>
    <row r="3" spans="1:30" x14ac:dyDescent="0.2">
      <c r="A3" s="62" t="s">
        <v>592</v>
      </c>
      <c r="B3" s="295">
        <v>31270941.289999999</v>
      </c>
      <c r="C3" s="295">
        <v>4322359.32</v>
      </c>
      <c r="D3" s="295">
        <v>3549567.43</v>
      </c>
      <c r="E3" s="295">
        <v>23200</v>
      </c>
      <c r="F3" s="62">
        <v>63710113.409999996</v>
      </c>
      <c r="G3" s="62">
        <v>27404987.760000002</v>
      </c>
      <c r="H3" s="62">
        <v>74001</v>
      </c>
      <c r="I3" s="297">
        <v>768451</v>
      </c>
      <c r="J3" s="297">
        <v>2407481.77</v>
      </c>
      <c r="K3" s="297">
        <v>11154166.699999999</v>
      </c>
      <c r="L3" s="297">
        <v>6389860.2800000003</v>
      </c>
      <c r="M3" s="62">
        <v>554481</v>
      </c>
      <c r="N3" s="62">
        <v>-6029101.79</v>
      </c>
      <c r="O3" s="62">
        <v>16731203.33</v>
      </c>
      <c r="P3" s="62">
        <v>136845453.13</v>
      </c>
      <c r="Q3" s="52">
        <v>159.38999999999999</v>
      </c>
      <c r="R3" s="52">
        <v>103269871.17</v>
      </c>
      <c r="S3" s="52">
        <v>2490100</v>
      </c>
      <c r="T3" s="52">
        <v>61070.87</v>
      </c>
      <c r="U3" s="52">
        <v>55957679.18</v>
      </c>
      <c r="V3" s="52">
        <v>6315625.3799999999</v>
      </c>
      <c r="W3" s="300">
        <v>89823076.140000001</v>
      </c>
      <c r="X3" s="300">
        <v>655112.44999999995</v>
      </c>
      <c r="Y3" s="300">
        <v>345215.48</v>
      </c>
      <c r="Z3" s="300">
        <v>68382609.950000003</v>
      </c>
      <c r="AA3" s="300">
        <v>16365121.890000001</v>
      </c>
      <c r="AB3" s="300">
        <v>8337</v>
      </c>
      <c r="AC3" s="300">
        <v>2</v>
      </c>
      <c r="AD3" s="300">
        <v>617830</v>
      </c>
    </row>
    <row r="4" spans="1:30" x14ac:dyDescent="0.2">
      <c r="A4" s="62" t="s">
        <v>1493</v>
      </c>
      <c r="B4" s="295">
        <v>495662.1</v>
      </c>
      <c r="F4" s="62">
        <v>3041172.5</v>
      </c>
      <c r="G4" s="62">
        <v>-131160.70000000001</v>
      </c>
      <c r="L4" s="297">
        <v>467622.1</v>
      </c>
      <c r="O4" s="62">
        <v>3157886.55</v>
      </c>
      <c r="P4" s="62">
        <v>13498.58</v>
      </c>
      <c r="U4" s="52">
        <v>1912220</v>
      </c>
      <c r="W4" s="300">
        <v>1912220</v>
      </c>
      <c r="Z4" s="300">
        <v>-28000</v>
      </c>
      <c r="AA4" s="300">
        <v>261333.33</v>
      </c>
    </row>
    <row r="5" spans="1:30" x14ac:dyDescent="0.2">
      <c r="A5" s="62" t="s">
        <v>2329</v>
      </c>
      <c r="B5" s="295">
        <v>23924.74</v>
      </c>
      <c r="D5" s="295">
        <v>1400</v>
      </c>
      <c r="F5" s="62">
        <v>2889951.92</v>
      </c>
      <c r="G5" s="62">
        <v>34394.42</v>
      </c>
      <c r="K5" s="297">
        <v>0</v>
      </c>
      <c r="L5" s="297">
        <v>0</v>
      </c>
      <c r="O5" s="62">
        <v>2375904.9300000002</v>
      </c>
      <c r="P5" s="62">
        <v>840540.25</v>
      </c>
      <c r="U5" s="52">
        <v>875597</v>
      </c>
      <c r="V5" s="52">
        <v>148798.31</v>
      </c>
      <c r="W5" s="300">
        <v>1002817</v>
      </c>
      <c r="Y5" s="300">
        <v>48183.31</v>
      </c>
      <c r="Z5" s="300">
        <v>74395</v>
      </c>
      <c r="AA5" s="300">
        <v>165772.1</v>
      </c>
      <c r="AC5" s="300">
        <v>2</v>
      </c>
    </row>
    <row r="6" spans="1:30" x14ac:dyDescent="0.2">
      <c r="A6" s="62" t="s">
        <v>1494</v>
      </c>
      <c r="B6" s="295">
        <v>110410</v>
      </c>
      <c r="F6" s="62">
        <v>639817.34</v>
      </c>
      <c r="G6" s="62">
        <v>3</v>
      </c>
      <c r="O6" s="62">
        <v>-1286772.49</v>
      </c>
      <c r="P6" s="62">
        <v>2129382.7599999998</v>
      </c>
      <c r="U6" s="52">
        <v>777730</v>
      </c>
      <c r="V6" s="52">
        <v>1074673.8600000001</v>
      </c>
      <c r="W6" s="300">
        <v>1492943</v>
      </c>
      <c r="Z6" s="300">
        <v>365370.86</v>
      </c>
      <c r="AA6" s="300">
        <v>82029.929999999993</v>
      </c>
    </row>
    <row r="7" spans="1:30" x14ac:dyDescent="0.2">
      <c r="A7" s="62" t="s">
        <v>1495</v>
      </c>
      <c r="B7" s="295">
        <v>8000</v>
      </c>
      <c r="F7" s="62">
        <v>184288.16</v>
      </c>
      <c r="G7" s="62">
        <v>8</v>
      </c>
      <c r="L7" s="297">
        <v>0</v>
      </c>
      <c r="O7" s="62">
        <v>192296.16</v>
      </c>
      <c r="U7" s="52">
        <v>2635844.7000000002</v>
      </c>
      <c r="V7" s="52">
        <v>310809.18</v>
      </c>
      <c r="W7" s="300">
        <v>2645844.7000000002</v>
      </c>
      <c r="Y7" s="300">
        <v>15815</v>
      </c>
      <c r="Z7" s="300">
        <v>280494.18</v>
      </c>
      <c r="AD7" s="300">
        <v>4500</v>
      </c>
    </row>
    <row r="10" spans="1:30" x14ac:dyDescent="0.2">
      <c r="A10" s="62" t="s">
        <v>181</v>
      </c>
      <c r="B10" s="295">
        <v>1124506.25</v>
      </c>
      <c r="C10" s="295">
        <v>143959</v>
      </c>
      <c r="D10" s="295">
        <v>61857.18</v>
      </c>
      <c r="F10" s="62">
        <v>325781.01</v>
      </c>
      <c r="G10" s="62">
        <v>265684.59999999998</v>
      </c>
      <c r="J10" s="297">
        <v>45221.02</v>
      </c>
      <c r="K10" s="297">
        <v>206038</v>
      </c>
      <c r="L10" s="297">
        <v>0</v>
      </c>
      <c r="O10" s="62">
        <v>-1310556.1000000001</v>
      </c>
      <c r="P10" s="62">
        <v>2551683.71</v>
      </c>
      <c r="R10" s="52">
        <v>3829164.6</v>
      </c>
      <c r="T10" s="52">
        <v>1254.49</v>
      </c>
      <c r="U10" s="52">
        <v>1632025.6000000001</v>
      </c>
      <c r="V10" s="52">
        <v>33000</v>
      </c>
      <c r="W10" s="300">
        <v>2722715.6</v>
      </c>
      <c r="Z10" s="300">
        <v>1823923.41</v>
      </c>
      <c r="AA10" s="300">
        <v>280958.27</v>
      </c>
      <c r="AD10" s="300">
        <v>50000</v>
      </c>
    </row>
    <row r="11" spans="1:30" x14ac:dyDescent="0.2">
      <c r="A11" s="62" t="s">
        <v>183</v>
      </c>
      <c r="B11" s="295">
        <v>417332.04</v>
      </c>
      <c r="C11" s="295">
        <v>118199</v>
      </c>
      <c r="D11" s="295">
        <v>161334.59</v>
      </c>
      <c r="F11" s="62">
        <v>1393281.71</v>
      </c>
      <c r="G11" s="62">
        <v>532278.15</v>
      </c>
      <c r="I11" s="297">
        <v>0</v>
      </c>
      <c r="J11" s="297">
        <v>43783.38</v>
      </c>
      <c r="K11" s="297">
        <v>200000</v>
      </c>
      <c r="L11" s="297">
        <v>855.33</v>
      </c>
      <c r="O11" s="62">
        <v>342448.24</v>
      </c>
      <c r="P11" s="62">
        <v>2241809.08</v>
      </c>
      <c r="R11" s="52">
        <v>2177436.4500000002</v>
      </c>
      <c r="T11" s="52">
        <v>1704.71</v>
      </c>
      <c r="U11" s="52">
        <v>639650</v>
      </c>
      <c r="W11" s="300">
        <v>1506580</v>
      </c>
      <c r="X11" s="300">
        <v>81319</v>
      </c>
      <c r="Z11" s="300">
        <v>926616.9</v>
      </c>
      <c r="AA11" s="300">
        <v>435888.8</v>
      </c>
    </row>
    <row r="12" spans="1:30" x14ac:dyDescent="0.2">
      <c r="A12" s="62" t="s">
        <v>185</v>
      </c>
      <c r="B12" s="295">
        <v>1974858.3</v>
      </c>
      <c r="C12" s="295">
        <v>44400</v>
      </c>
      <c r="D12" s="295">
        <v>149851.12</v>
      </c>
      <c r="F12" s="62">
        <v>791293</v>
      </c>
      <c r="G12" s="62">
        <v>789003.4</v>
      </c>
      <c r="I12" s="297">
        <v>460000</v>
      </c>
      <c r="J12" s="297">
        <v>26121.59</v>
      </c>
      <c r="O12" s="62">
        <v>680081.94</v>
      </c>
      <c r="P12" s="62">
        <v>1390481.55</v>
      </c>
      <c r="R12" s="52">
        <v>4794696.59</v>
      </c>
      <c r="T12" s="52">
        <v>1078.58</v>
      </c>
      <c r="U12" s="52">
        <v>327760</v>
      </c>
      <c r="V12" s="52">
        <v>464200</v>
      </c>
      <c r="W12" s="300">
        <v>1440417</v>
      </c>
      <c r="X12" s="300">
        <v>41656</v>
      </c>
      <c r="Y12" s="300">
        <v>39558</v>
      </c>
      <c r="Z12" s="300">
        <v>2606643.13</v>
      </c>
      <c r="AA12" s="300">
        <v>224196.3</v>
      </c>
    </row>
    <row r="13" spans="1:30" x14ac:dyDescent="0.2">
      <c r="A13" s="62" t="s">
        <v>187</v>
      </c>
      <c r="B13" s="295">
        <v>1227532.79</v>
      </c>
      <c r="C13" s="295">
        <v>16800</v>
      </c>
      <c r="D13" s="295">
        <v>57477.03</v>
      </c>
      <c r="F13" s="62">
        <v>589064.62</v>
      </c>
      <c r="G13" s="62">
        <v>830782.63</v>
      </c>
      <c r="I13" s="297">
        <v>29160</v>
      </c>
      <c r="J13" s="297">
        <v>58440</v>
      </c>
      <c r="K13" s="297">
        <v>383770</v>
      </c>
      <c r="O13" s="62">
        <v>57625.23</v>
      </c>
      <c r="P13" s="62">
        <v>1997230.39</v>
      </c>
      <c r="R13" s="52">
        <v>2371337.56</v>
      </c>
      <c r="T13" s="52">
        <v>1154.5999999999999</v>
      </c>
      <c r="U13" s="52">
        <v>633739</v>
      </c>
      <c r="V13" s="52">
        <v>5650</v>
      </c>
      <c r="W13" s="300">
        <v>1239383</v>
      </c>
      <c r="Z13" s="300">
        <v>1075715.51</v>
      </c>
      <c r="AA13" s="300">
        <v>419814.78</v>
      </c>
    </row>
    <row r="14" spans="1:30" x14ac:dyDescent="0.2">
      <c r="A14" s="62" t="s">
        <v>189</v>
      </c>
      <c r="B14" s="295">
        <v>823762.34</v>
      </c>
      <c r="C14" s="295">
        <v>72046</v>
      </c>
      <c r="D14" s="295">
        <v>78771.789999999994</v>
      </c>
      <c r="F14" s="62">
        <v>868225.75</v>
      </c>
      <c r="G14" s="62">
        <v>356540.34</v>
      </c>
      <c r="I14" s="297">
        <v>0</v>
      </c>
      <c r="J14" s="297">
        <v>119371</v>
      </c>
      <c r="K14" s="297">
        <v>684184</v>
      </c>
      <c r="L14" s="297">
        <v>529.05999999999995</v>
      </c>
      <c r="M14" s="62">
        <v>38750</v>
      </c>
      <c r="O14" s="62">
        <v>37334.21</v>
      </c>
      <c r="P14" s="62">
        <v>2502473.91</v>
      </c>
      <c r="R14" s="52">
        <v>2895373.43</v>
      </c>
      <c r="T14" s="52">
        <v>1855.45</v>
      </c>
      <c r="U14" s="52">
        <v>918628.6</v>
      </c>
      <c r="V14" s="52">
        <v>3000</v>
      </c>
      <c r="W14" s="300">
        <v>1732336.6</v>
      </c>
      <c r="Z14" s="300">
        <v>1818219.5</v>
      </c>
      <c r="AA14" s="300">
        <v>284372.65999999997</v>
      </c>
    </row>
    <row r="15" spans="1:30" x14ac:dyDescent="0.2">
      <c r="A15" s="62" t="s">
        <v>191</v>
      </c>
      <c r="B15" s="295">
        <v>352084.93</v>
      </c>
      <c r="C15" s="295">
        <v>869753</v>
      </c>
      <c r="D15" s="295">
        <v>151090.85</v>
      </c>
      <c r="F15" s="62">
        <v>575955.56999999995</v>
      </c>
      <c r="G15" s="62">
        <v>523421.43</v>
      </c>
      <c r="J15" s="297">
        <v>778069.88</v>
      </c>
      <c r="K15" s="297">
        <v>147730</v>
      </c>
      <c r="L15" s="297">
        <v>20110</v>
      </c>
      <c r="O15" s="62">
        <v>-617652.47</v>
      </c>
      <c r="P15" s="62">
        <v>2525004.41</v>
      </c>
      <c r="R15" s="52">
        <v>1994387.65</v>
      </c>
      <c r="T15" s="52">
        <v>913.74</v>
      </c>
      <c r="U15" s="52">
        <v>1155256</v>
      </c>
      <c r="V15" s="52">
        <v>21000</v>
      </c>
      <c r="W15" s="300">
        <v>1615643</v>
      </c>
      <c r="Z15" s="300">
        <v>1459037.45</v>
      </c>
      <c r="AA15" s="300">
        <v>424899.98</v>
      </c>
    </row>
    <row r="16" spans="1:30" x14ac:dyDescent="0.2">
      <c r="A16" s="62" t="s">
        <v>193</v>
      </c>
      <c r="B16" s="295">
        <v>271904.2</v>
      </c>
      <c r="C16" s="295">
        <v>212402</v>
      </c>
      <c r="D16" s="295">
        <v>83490.850000000006</v>
      </c>
      <c r="F16" s="62">
        <v>487571.6</v>
      </c>
      <c r="G16" s="62">
        <v>775564.11</v>
      </c>
      <c r="J16" s="297">
        <v>13000</v>
      </c>
      <c r="K16" s="297">
        <v>60000</v>
      </c>
      <c r="O16" s="62">
        <v>-2842750.73</v>
      </c>
      <c r="P16" s="62">
        <v>4613167.97</v>
      </c>
      <c r="R16" s="52">
        <v>2237211.33</v>
      </c>
      <c r="T16" s="52">
        <v>807.66</v>
      </c>
      <c r="U16" s="52">
        <v>687423</v>
      </c>
      <c r="V16" s="52">
        <v>16500</v>
      </c>
      <c r="W16" s="300">
        <v>947563</v>
      </c>
      <c r="Z16" s="300">
        <v>1690202.93</v>
      </c>
      <c r="AA16" s="300">
        <v>193087.54</v>
      </c>
    </row>
    <row r="17" spans="1:30" x14ac:dyDescent="0.2">
      <c r="A17" s="62" t="s">
        <v>195</v>
      </c>
      <c r="B17" s="295">
        <v>639807.03</v>
      </c>
      <c r="C17" s="295">
        <v>61524</v>
      </c>
      <c r="D17" s="295">
        <v>127493.95</v>
      </c>
      <c r="F17" s="62">
        <v>1862799.93</v>
      </c>
      <c r="G17" s="62">
        <v>526422.75</v>
      </c>
      <c r="I17" s="297">
        <v>7950</v>
      </c>
      <c r="J17" s="297">
        <v>17199.34</v>
      </c>
      <c r="K17" s="297">
        <v>12120</v>
      </c>
      <c r="N17" s="62">
        <v>-1001238.62</v>
      </c>
      <c r="O17" s="62">
        <v>371036.02</v>
      </c>
      <c r="P17" s="62">
        <v>2841083.43</v>
      </c>
      <c r="R17" s="52">
        <v>2903213.53</v>
      </c>
      <c r="T17" s="52">
        <v>801.56</v>
      </c>
      <c r="U17" s="52">
        <v>618860</v>
      </c>
      <c r="W17" s="300">
        <v>1467846</v>
      </c>
      <c r="Z17" s="300">
        <v>838382</v>
      </c>
      <c r="AA17" s="300">
        <v>144698.51</v>
      </c>
    </row>
    <row r="18" spans="1:30" x14ac:dyDescent="0.2">
      <c r="A18" s="62" t="s">
        <v>197</v>
      </c>
      <c r="B18" s="295">
        <v>357234.75</v>
      </c>
      <c r="C18" s="295">
        <v>20240</v>
      </c>
      <c r="D18" s="295">
        <v>66626.31</v>
      </c>
      <c r="F18" s="62">
        <v>2827773.49</v>
      </c>
      <c r="G18" s="62">
        <v>246353.95</v>
      </c>
      <c r="I18" s="297">
        <v>0</v>
      </c>
      <c r="J18" s="297">
        <v>9500</v>
      </c>
      <c r="K18" s="297">
        <v>81960</v>
      </c>
      <c r="O18" s="62">
        <v>3051136.9</v>
      </c>
      <c r="P18" s="62">
        <v>675062.61</v>
      </c>
      <c r="R18" s="52">
        <v>1537540.33</v>
      </c>
      <c r="T18" s="52">
        <v>729.53</v>
      </c>
      <c r="U18" s="52">
        <v>692867.5</v>
      </c>
      <c r="V18" s="52">
        <v>44500</v>
      </c>
      <c r="W18" s="300">
        <v>1163426.5</v>
      </c>
      <c r="X18" s="300">
        <v>35638</v>
      </c>
      <c r="Y18" s="300">
        <v>12440</v>
      </c>
      <c r="Z18" s="300">
        <v>1044191.84</v>
      </c>
      <c r="AA18" s="300">
        <v>286621.03000000003</v>
      </c>
    </row>
    <row r="19" spans="1:30" x14ac:dyDescent="0.2">
      <c r="A19" s="62" t="s">
        <v>199</v>
      </c>
      <c r="B19" s="295">
        <v>154679.34</v>
      </c>
      <c r="C19" s="295">
        <v>13292</v>
      </c>
      <c r="D19" s="295">
        <v>86875.28</v>
      </c>
      <c r="F19" s="62">
        <v>437366.53</v>
      </c>
      <c r="G19" s="62">
        <v>522950.78</v>
      </c>
      <c r="J19" s="297">
        <v>6344.26</v>
      </c>
      <c r="K19" s="297">
        <v>258600</v>
      </c>
      <c r="L19" s="297">
        <v>12076.17</v>
      </c>
      <c r="P19" s="62">
        <v>1767990.24</v>
      </c>
      <c r="R19" s="52">
        <v>2300620.25</v>
      </c>
      <c r="T19" s="52">
        <v>707.79</v>
      </c>
      <c r="U19" s="52">
        <v>809070</v>
      </c>
      <c r="W19" s="300">
        <v>1321791</v>
      </c>
      <c r="Z19" s="300">
        <v>1474227.57</v>
      </c>
      <c r="AA19" s="300">
        <v>132980.75</v>
      </c>
      <c r="AD19" s="300">
        <v>276000</v>
      </c>
    </row>
    <row r="20" spans="1:30" x14ac:dyDescent="0.2">
      <c r="A20" s="62" t="s">
        <v>201</v>
      </c>
      <c r="B20" s="295">
        <v>520521.74</v>
      </c>
      <c r="C20" s="295">
        <v>38500</v>
      </c>
      <c r="D20" s="295">
        <v>24843.08</v>
      </c>
      <c r="F20" s="62">
        <v>3395100.91</v>
      </c>
      <c r="G20" s="62">
        <v>769768.08</v>
      </c>
      <c r="J20" s="297">
        <v>13245.3</v>
      </c>
      <c r="K20" s="297">
        <v>196480</v>
      </c>
      <c r="L20" s="297">
        <v>6183.9</v>
      </c>
      <c r="O20" s="62">
        <v>3188728.74</v>
      </c>
      <c r="P20" s="62">
        <v>938360.62</v>
      </c>
      <c r="R20" s="52">
        <v>2584894.0499999998</v>
      </c>
      <c r="T20" s="52">
        <v>1164.56</v>
      </c>
      <c r="U20" s="52">
        <v>1806445</v>
      </c>
      <c r="W20" s="300">
        <v>2508395</v>
      </c>
      <c r="Z20" s="300">
        <v>1412518.35</v>
      </c>
      <c r="AA20" s="300">
        <v>439418.42</v>
      </c>
    </row>
    <row r="21" spans="1:30" x14ac:dyDescent="0.2">
      <c r="A21" s="62" t="s">
        <v>203</v>
      </c>
      <c r="B21" s="295">
        <v>237351.07</v>
      </c>
      <c r="C21" s="295">
        <v>25440</v>
      </c>
      <c r="D21" s="295">
        <v>477609.05</v>
      </c>
      <c r="F21" s="62">
        <v>344841.37</v>
      </c>
      <c r="G21" s="62">
        <v>736549.61</v>
      </c>
      <c r="J21" s="297">
        <v>36500</v>
      </c>
      <c r="K21" s="297">
        <v>154541.44</v>
      </c>
      <c r="L21" s="297">
        <v>145.99</v>
      </c>
      <c r="O21" s="62">
        <v>758550.7</v>
      </c>
      <c r="P21" s="62">
        <v>909939.73</v>
      </c>
      <c r="R21" s="52">
        <v>1696550.41</v>
      </c>
      <c r="T21" s="52">
        <v>903.69</v>
      </c>
      <c r="U21" s="52">
        <v>1041100</v>
      </c>
      <c r="W21" s="300">
        <v>1707378</v>
      </c>
      <c r="Z21" s="300">
        <v>714919.01</v>
      </c>
      <c r="AA21" s="300">
        <v>284649.84999999998</v>
      </c>
    </row>
    <row r="22" spans="1:30" x14ac:dyDescent="0.2">
      <c r="A22" s="62" t="s">
        <v>205</v>
      </c>
      <c r="B22" s="295">
        <v>972622.16</v>
      </c>
      <c r="C22" s="295">
        <v>97000</v>
      </c>
      <c r="D22" s="295">
        <v>235785.46</v>
      </c>
      <c r="F22" s="62">
        <v>632500.62</v>
      </c>
      <c r="G22" s="62">
        <v>491310.92</v>
      </c>
      <c r="I22" s="297">
        <v>26860</v>
      </c>
      <c r="J22" s="297">
        <v>6036.41</v>
      </c>
      <c r="K22" s="297">
        <v>96000</v>
      </c>
      <c r="L22" s="297">
        <v>5637.89</v>
      </c>
      <c r="O22" s="62">
        <v>-413447.28</v>
      </c>
      <c r="P22" s="62">
        <v>1741975.93</v>
      </c>
      <c r="R22" s="52">
        <v>2247357.85</v>
      </c>
      <c r="T22" s="52">
        <v>1997.91</v>
      </c>
      <c r="U22" s="52">
        <v>381590</v>
      </c>
      <c r="W22" s="300">
        <v>923620</v>
      </c>
      <c r="Z22" s="300">
        <v>961650.71</v>
      </c>
      <c r="AA22" s="300">
        <v>815502.51</v>
      </c>
    </row>
    <row r="23" spans="1:30" x14ac:dyDescent="0.2">
      <c r="A23" s="62" t="s">
        <v>207</v>
      </c>
      <c r="B23" s="295">
        <v>863084.46</v>
      </c>
      <c r="C23" s="295">
        <v>9000</v>
      </c>
      <c r="D23" s="295">
        <v>115457.36</v>
      </c>
      <c r="F23" s="62">
        <v>2070293.4</v>
      </c>
      <c r="G23" s="62">
        <v>610459.68999999994</v>
      </c>
      <c r="I23" s="297">
        <v>9000</v>
      </c>
      <c r="J23" s="297">
        <v>16314.17</v>
      </c>
      <c r="K23" s="297">
        <v>173100</v>
      </c>
      <c r="L23" s="297">
        <v>90</v>
      </c>
      <c r="O23" s="62">
        <v>-20230</v>
      </c>
      <c r="P23" s="62">
        <v>2083742</v>
      </c>
      <c r="R23" s="52">
        <v>2264130.1800000002</v>
      </c>
      <c r="T23" s="52">
        <v>977.72</v>
      </c>
      <c r="U23" s="52">
        <v>370290</v>
      </c>
      <c r="V23" s="52">
        <v>112000</v>
      </c>
      <c r="W23" s="300">
        <v>915440</v>
      </c>
      <c r="Z23" s="300">
        <v>930867.92</v>
      </c>
      <c r="AA23" s="300">
        <v>223436.6</v>
      </c>
    </row>
    <row r="24" spans="1:30" x14ac:dyDescent="0.2">
      <c r="A24" s="62" t="s">
        <v>212</v>
      </c>
      <c r="B24" s="295">
        <v>186185.24</v>
      </c>
      <c r="C24" s="295">
        <v>154942.1</v>
      </c>
      <c r="D24" s="295">
        <v>36249.1</v>
      </c>
      <c r="F24" s="62">
        <v>92923.520000000004</v>
      </c>
      <c r="G24" s="62">
        <v>217926.98</v>
      </c>
      <c r="K24" s="297">
        <v>134200</v>
      </c>
      <c r="L24" s="297">
        <v>2643691</v>
      </c>
      <c r="N24" s="62">
        <v>-3180170.74</v>
      </c>
      <c r="O24" s="62">
        <v>654578</v>
      </c>
      <c r="P24" s="62">
        <v>3255627.81</v>
      </c>
      <c r="R24" s="52">
        <v>3172131.21</v>
      </c>
      <c r="T24" s="52">
        <v>2369.9899999999998</v>
      </c>
      <c r="U24" s="52">
        <v>1167692</v>
      </c>
      <c r="V24" s="52">
        <v>18000</v>
      </c>
      <c r="W24" s="300">
        <v>2257782</v>
      </c>
      <c r="X24" s="300">
        <v>21340</v>
      </c>
      <c r="Z24" s="300">
        <v>2204159.34</v>
      </c>
      <c r="AA24" s="300">
        <v>266487.67999999999</v>
      </c>
    </row>
    <row r="25" spans="1:30" x14ac:dyDescent="0.2">
      <c r="A25" s="62" t="s">
        <v>213</v>
      </c>
      <c r="B25" s="295">
        <v>197303.5</v>
      </c>
      <c r="C25" s="295">
        <v>108886</v>
      </c>
      <c r="D25" s="295">
        <v>3152.52</v>
      </c>
      <c r="F25" s="62">
        <v>1253046.03</v>
      </c>
      <c r="G25" s="62">
        <v>330452.39</v>
      </c>
      <c r="N25" s="62">
        <v>45274.04</v>
      </c>
      <c r="P25" s="62">
        <v>1812784.26</v>
      </c>
      <c r="R25" s="52">
        <v>1611413.16</v>
      </c>
      <c r="T25" s="52">
        <v>538.51</v>
      </c>
      <c r="U25" s="52">
        <v>1602808</v>
      </c>
      <c r="V25" s="52">
        <v>15000</v>
      </c>
      <c r="W25" s="300">
        <v>2018818</v>
      </c>
      <c r="Y25" s="300">
        <v>11200</v>
      </c>
      <c r="Z25" s="300">
        <v>927416.39</v>
      </c>
      <c r="AA25" s="300">
        <v>205831.06</v>
      </c>
    </row>
    <row r="26" spans="1:30" x14ac:dyDescent="0.2">
      <c r="A26" s="62" t="s">
        <v>214</v>
      </c>
      <c r="B26" s="295">
        <v>90467.34</v>
      </c>
      <c r="C26" s="295">
        <v>246488</v>
      </c>
      <c r="D26" s="295">
        <v>43605.04</v>
      </c>
      <c r="F26" s="62">
        <v>54728.12</v>
      </c>
      <c r="G26" s="62">
        <v>-60975.99</v>
      </c>
      <c r="I26" s="297">
        <v>0</v>
      </c>
      <c r="J26" s="297">
        <v>48695</v>
      </c>
      <c r="N26" s="62">
        <v>-304977.48</v>
      </c>
      <c r="O26" s="62">
        <v>31.69</v>
      </c>
      <c r="P26" s="62">
        <v>1839928.23</v>
      </c>
      <c r="R26" s="52">
        <v>1572280.7</v>
      </c>
      <c r="T26" s="52">
        <v>142.28</v>
      </c>
      <c r="U26" s="52">
        <v>629243.1</v>
      </c>
      <c r="V26" s="52">
        <v>28000</v>
      </c>
      <c r="W26" s="300">
        <v>1255935.1000000001</v>
      </c>
      <c r="Y26" s="300">
        <v>2600</v>
      </c>
      <c r="Z26" s="300">
        <v>755058.39</v>
      </c>
      <c r="AA26" s="300">
        <v>217119.43</v>
      </c>
    </row>
    <row r="27" spans="1:30" x14ac:dyDescent="0.2">
      <c r="A27" s="62" t="s">
        <v>215</v>
      </c>
      <c r="B27" s="295">
        <v>551570.09</v>
      </c>
      <c r="C27" s="295">
        <v>243151</v>
      </c>
      <c r="D27" s="295">
        <v>3133.99</v>
      </c>
      <c r="F27" s="62">
        <v>2382645.65</v>
      </c>
      <c r="G27" s="62">
        <v>723992.75</v>
      </c>
      <c r="J27" s="297">
        <v>119900</v>
      </c>
      <c r="O27" s="62">
        <v>658351.73</v>
      </c>
      <c r="P27" s="62">
        <v>3263098.4</v>
      </c>
      <c r="R27" s="52">
        <v>1500246.77</v>
      </c>
      <c r="T27" s="52">
        <v>1005.61</v>
      </c>
      <c r="U27" s="52">
        <v>1320110</v>
      </c>
      <c r="V27" s="52">
        <v>32700</v>
      </c>
      <c r="W27" s="300">
        <v>1949040</v>
      </c>
      <c r="X27" s="300">
        <v>9968</v>
      </c>
      <c r="Z27" s="300">
        <v>775646.1</v>
      </c>
      <c r="AA27" s="300">
        <v>235881.93</v>
      </c>
    </row>
    <row r="28" spans="1:30" x14ac:dyDescent="0.2">
      <c r="A28" s="62" t="s">
        <v>216</v>
      </c>
      <c r="B28" s="295">
        <v>43310.64</v>
      </c>
      <c r="C28" s="295">
        <v>11992</v>
      </c>
      <c r="D28" s="295">
        <v>59766.36</v>
      </c>
      <c r="F28" s="62">
        <v>2550109.12</v>
      </c>
      <c r="G28" s="62">
        <v>657752.41</v>
      </c>
      <c r="J28" s="297">
        <v>4000</v>
      </c>
      <c r="M28" s="62">
        <v>20608</v>
      </c>
      <c r="O28" s="62">
        <v>-1714</v>
      </c>
      <c r="P28" s="62">
        <v>3122820.6</v>
      </c>
      <c r="R28" s="52">
        <v>1369395.23</v>
      </c>
      <c r="T28" s="52">
        <v>186.7</v>
      </c>
      <c r="U28" s="52">
        <v>339670</v>
      </c>
      <c r="W28" s="300">
        <v>833130</v>
      </c>
      <c r="X28" s="300">
        <v>8628</v>
      </c>
      <c r="Z28" s="300">
        <v>789668.05</v>
      </c>
      <c r="AA28" s="300">
        <v>334252.61</v>
      </c>
    </row>
    <row r="29" spans="1:30" x14ac:dyDescent="0.2">
      <c r="A29" s="62" t="s">
        <v>217</v>
      </c>
      <c r="B29" s="295">
        <v>152921.26</v>
      </c>
      <c r="D29" s="295">
        <v>6819.28</v>
      </c>
      <c r="F29" s="62">
        <v>1358268.76</v>
      </c>
      <c r="G29" s="62">
        <v>669351.17000000004</v>
      </c>
      <c r="K29" s="297">
        <v>1783996</v>
      </c>
      <c r="L29" s="297">
        <v>922.17</v>
      </c>
      <c r="O29" s="62">
        <v>-867201.27</v>
      </c>
      <c r="P29" s="62">
        <v>2219243.12</v>
      </c>
      <c r="R29" s="52">
        <v>1183913.32</v>
      </c>
      <c r="T29" s="52">
        <v>844.23</v>
      </c>
      <c r="U29" s="52">
        <v>721001.94</v>
      </c>
      <c r="V29" s="52">
        <v>13500</v>
      </c>
      <c r="W29" s="300">
        <v>1611670.94</v>
      </c>
      <c r="Y29" s="300">
        <v>12052</v>
      </c>
      <c r="Z29" s="300">
        <v>923861.5</v>
      </c>
      <c r="AA29" s="300">
        <v>294252.09999999998</v>
      </c>
    </row>
    <row r="30" spans="1:30" x14ac:dyDescent="0.2">
      <c r="A30" s="62" t="s">
        <v>218</v>
      </c>
      <c r="B30" s="295">
        <v>146883.24</v>
      </c>
      <c r="C30" s="295">
        <v>22985.7</v>
      </c>
      <c r="D30" s="295">
        <v>17158.55</v>
      </c>
      <c r="F30" s="62">
        <v>729336.27</v>
      </c>
      <c r="G30" s="62">
        <v>267825.74</v>
      </c>
      <c r="K30" s="297">
        <v>85429</v>
      </c>
      <c r="N30" s="62">
        <v>-175330.9</v>
      </c>
      <c r="P30" s="62">
        <v>1260515.6599999999</v>
      </c>
      <c r="R30" s="52">
        <v>1164530.3500000001</v>
      </c>
      <c r="T30" s="52">
        <v>384.07</v>
      </c>
      <c r="U30" s="52">
        <v>276655.59999999998</v>
      </c>
      <c r="V30" s="52">
        <v>36000</v>
      </c>
      <c r="W30" s="300">
        <v>780882.6</v>
      </c>
      <c r="Z30" s="300">
        <v>350612.47</v>
      </c>
      <c r="AA30" s="300">
        <v>251626.21</v>
      </c>
    </row>
    <row r="31" spans="1:30" x14ac:dyDescent="0.2">
      <c r="A31" s="62" t="s">
        <v>219</v>
      </c>
      <c r="B31" s="295">
        <v>42904.58</v>
      </c>
      <c r="C31" s="295">
        <v>7400</v>
      </c>
      <c r="D31" s="295">
        <v>585.85</v>
      </c>
      <c r="E31" s="295">
        <v>23200</v>
      </c>
      <c r="F31" s="62">
        <v>476261</v>
      </c>
      <c r="G31" s="62">
        <v>613147.48</v>
      </c>
      <c r="J31" s="297">
        <v>33400</v>
      </c>
      <c r="K31" s="297">
        <v>589819.24</v>
      </c>
      <c r="O31" s="62">
        <v>-2023333.44</v>
      </c>
      <c r="P31" s="62">
        <v>3095144.84</v>
      </c>
      <c r="R31" s="52">
        <v>790438.36</v>
      </c>
      <c r="T31" s="52">
        <v>696.82</v>
      </c>
      <c r="U31" s="52">
        <v>1337799</v>
      </c>
      <c r="V31" s="52">
        <v>439800</v>
      </c>
      <c r="W31" s="300">
        <v>1773068</v>
      </c>
      <c r="Z31" s="300">
        <v>947897.13</v>
      </c>
      <c r="AA31" s="300">
        <v>288276.78000000003</v>
      </c>
    </row>
    <row r="32" spans="1:30" x14ac:dyDescent="0.2">
      <c r="A32" s="62" t="s">
        <v>220</v>
      </c>
      <c r="B32" s="295">
        <v>221481.35</v>
      </c>
      <c r="C32" s="295">
        <v>0</v>
      </c>
      <c r="D32" s="295">
        <v>35673</v>
      </c>
      <c r="F32" s="62">
        <v>308895.33</v>
      </c>
      <c r="G32" s="62">
        <v>1713847.67</v>
      </c>
      <c r="J32" s="297">
        <v>389984</v>
      </c>
      <c r="P32" s="62">
        <v>11903501.289999999</v>
      </c>
      <c r="R32" s="52">
        <v>2882986.55</v>
      </c>
      <c r="U32" s="52">
        <v>41600</v>
      </c>
      <c r="V32" s="52">
        <v>317885</v>
      </c>
      <c r="W32" s="300">
        <v>949300</v>
      </c>
      <c r="Z32" s="300">
        <v>1792743.16</v>
      </c>
      <c r="AA32" s="300">
        <v>718874.82</v>
      </c>
      <c r="AB32" s="300">
        <v>8337</v>
      </c>
    </row>
    <row r="33" spans="1:30" x14ac:dyDescent="0.2">
      <c r="A33" s="62" t="s">
        <v>221</v>
      </c>
      <c r="B33" s="295">
        <v>425989.22</v>
      </c>
      <c r="C33" s="295">
        <v>0</v>
      </c>
      <c r="D33" s="295">
        <v>38721.050000000003</v>
      </c>
      <c r="F33" s="62">
        <v>1870222.27</v>
      </c>
      <c r="G33" s="62">
        <v>-7381</v>
      </c>
      <c r="O33" s="62">
        <v>-2055911.2</v>
      </c>
      <c r="P33" s="62">
        <v>4127803.68</v>
      </c>
      <c r="R33" s="52">
        <v>1107980.18</v>
      </c>
      <c r="T33" s="52">
        <v>315.55</v>
      </c>
      <c r="U33" s="52">
        <v>2198445</v>
      </c>
      <c r="W33" s="300">
        <v>2035575</v>
      </c>
      <c r="X33" s="300">
        <v>6405</v>
      </c>
      <c r="Z33" s="300">
        <v>818659.65</v>
      </c>
      <c r="AA33" s="300">
        <v>150530.01999999999</v>
      </c>
    </row>
    <row r="34" spans="1:30" x14ac:dyDescent="0.2">
      <c r="A34" s="62" t="s">
        <v>222</v>
      </c>
      <c r="B34" s="295">
        <v>212681.2</v>
      </c>
      <c r="C34" s="295">
        <v>26600</v>
      </c>
      <c r="D34" s="295">
        <v>79006.320000000007</v>
      </c>
      <c r="F34" s="62">
        <v>764455.23</v>
      </c>
      <c r="G34" s="62">
        <v>215712</v>
      </c>
      <c r="O34" s="62">
        <v>-465214.77</v>
      </c>
      <c r="P34" s="62">
        <v>1873318.11</v>
      </c>
      <c r="R34" s="52">
        <v>1410398.79</v>
      </c>
      <c r="T34" s="52">
        <v>383.46</v>
      </c>
      <c r="U34" s="52">
        <v>833700</v>
      </c>
      <c r="W34" s="300">
        <v>1303183</v>
      </c>
      <c r="Y34" s="300">
        <v>3760</v>
      </c>
      <c r="Z34" s="300">
        <v>923150.27</v>
      </c>
      <c r="AA34" s="300">
        <v>112065.57</v>
      </c>
    </row>
    <row r="35" spans="1:30" x14ac:dyDescent="0.2">
      <c r="A35" s="62" t="s">
        <v>223</v>
      </c>
      <c r="B35" s="295">
        <v>44470.57</v>
      </c>
      <c r="C35" s="295">
        <v>23086</v>
      </c>
      <c r="D35" s="295">
        <v>23312.13</v>
      </c>
      <c r="F35" s="62">
        <v>736711.49</v>
      </c>
      <c r="G35" s="62">
        <v>492169.7</v>
      </c>
      <c r="H35" s="62">
        <v>1</v>
      </c>
      <c r="I35" s="297">
        <v>0</v>
      </c>
      <c r="L35" s="297">
        <v>0</v>
      </c>
      <c r="P35" s="62">
        <v>2563303.2200000002</v>
      </c>
      <c r="R35" s="52">
        <v>1112820.48</v>
      </c>
      <c r="T35" s="52">
        <v>96</v>
      </c>
      <c r="U35" s="52">
        <v>711579</v>
      </c>
      <c r="W35" s="300">
        <v>912204</v>
      </c>
      <c r="Y35" s="300">
        <v>655</v>
      </c>
      <c r="Z35" s="300">
        <v>475681.53</v>
      </c>
      <c r="AA35" s="300">
        <v>298932.21000000002</v>
      </c>
    </row>
    <row r="36" spans="1:30" x14ac:dyDescent="0.2">
      <c r="A36" s="62" t="s">
        <v>227</v>
      </c>
      <c r="B36" s="295">
        <v>1390136.75</v>
      </c>
      <c r="C36" s="295">
        <v>17678</v>
      </c>
      <c r="D36" s="295">
        <v>36380.81</v>
      </c>
      <c r="F36" s="62">
        <v>857148.9</v>
      </c>
      <c r="G36" s="62">
        <v>110330</v>
      </c>
      <c r="J36" s="297">
        <v>26063</v>
      </c>
      <c r="L36" s="297">
        <v>5000</v>
      </c>
      <c r="M36" s="62">
        <v>239290</v>
      </c>
      <c r="O36" s="62">
        <v>257920</v>
      </c>
      <c r="P36" s="62">
        <v>3551030.77</v>
      </c>
      <c r="R36" s="52">
        <v>1595328.72</v>
      </c>
      <c r="S36" s="52">
        <v>144350</v>
      </c>
      <c r="T36" s="52">
        <v>2323.9299999999998</v>
      </c>
      <c r="U36" s="52">
        <v>1866007.52</v>
      </c>
      <c r="W36" s="300">
        <v>2596157.52</v>
      </c>
      <c r="Y36" s="300">
        <v>6309</v>
      </c>
      <c r="Z36" s="300">
        <v>890988.59</v>
      </c>
      <c r="AA36" s="300">
        <v>213994.88</v>
      </c>
      <c r="AD36" s="300">
        <v>10000</v>
      </c>
    </row>
    <row r="37" spans="1:30" x14ac:dyDescent="0.2">
      <c r="A37" s="62" t="s">
        <v>228</v>
      </c>
      <c r="B37" s="295">
        <v>467083.98</v>
      </c>
      <c r="C37" s="295">
        <v>10484</v>
      </c>
      <c r="D37" s="295">
        <v>10821.13</v>
      </c>
      <c r="F37" s="62">
        <v>515797.34</v>
      </c>
      <c r="G37" s="62">
        <v>382430.76</v>
      </c>
      <c r="J37" s="297">
        <v>19989</v>
      </c>
      <c r="K37" s="297">
        <v>11930</v>
      </c>
      <c r="L37" s="297">
        <v>173</v>
      </c>
      <c r="O37" s="62">
        <v>907704.03</v>
      </c>
      <c r="P37" s="62">
        <v>1930924.79</v>
      </c>
      <c r="R37" s="52">
        <v>692133.33</v>
      </c>
      <c r="T37" s="52">
        <v>1508.14</v>
      </c>
      <c r="U37" s="52">
        <v>806298</v>
      </c>
      <c r="W37" s="300">
        <v>1106098</v>
      </c>
      <c r="X37" s="300">
        <v>7624</v>
      </c>
      <c r="Z37" s="300">
        <v>1155270.1299999999</v>
      </c>
      <c r="AA37" s="300">
        <v>294473.46000000002</v>
      </c>
    </row>
    <row r="38" spans="1:30" x14ac:dyDescent="0.2">
      <c r="A38" s="62" t="s">
        <v>229</v>
      </c>
      <c r="B38" s="295">
        <v>265506.64</v>
      </c>
      <c r="C38" s="295">
        <v>11738</v>
      </c>
      <c r="D38" s="295">
        <v>21248.78</v>
      </c>
      <c r="F38" s="62">
        <v>300330.88</v>
      </c>
      <c r="G38" s="62">
        <v>316717.81</v>
      </c>
      <c r="J38" s="297">
        <v>36846.050000000003</v>
      </c>
      <c r="K38" s="297">
        <v>145120</v>
      </c>
      <c r="L38" s="297">
        <v>9069.35</v>
      </c>
      <c r="O38" s="62">
        <v>331434.3</v>
      </c>
      <c r="P38" s="62">
        <v>2854572.07</v>
      </c>
      <c r="R38" s="52">
        <v>1687480.39</v>
      </c>
      <c r="S38" s="52">
        <v>493248</v>
      </c>
      <c r="T38" s="52">
        <v>242.99</v>
      </c>
      <c r="U38" s="52">
        <v>260835</v>
      </c>
      <c r="W38" s="300">
        <v>1037543</v>
      </c>
      <c r="X38" s="300">
        <v>106985</v>
      </c>
      <c r="Y38" s="300">
        <v>24498</v>
      </c>
      <c r="Z38" s="300">
        <v>1232217.1599999999</v>
      </c>
      <c r="AA38" s="300">
        <v>357569.66</v>
      </c>
      <c r="AD38" s="300">
        <v>10000</v>
      </c>
    </row>
    <row r="39" spans="1:30" x14ac:dyDescent="0.2">
      <c r="A39" s="62" t="s">
        <v>230</v>
      </c>
      <c r="B39" s="295">
        <v>516384.52</v>
      </c>
      <c r="C39" s="295">
        <v>35679.949999999997</v>
      </c>
      <c r="D39" s="295">
        <v>23156.63</v>
      </c>
      <c r="F39" s="62">
        <v>593419.82999999996</v>
      </c>
      <c r="G39" s="62">
        <v>103321.46</v>
      </c>
      <c r="J39" s="297">
        <v>11389</v>
      </c>
      <c r="K39" s="297">
        <v>20400</v>
      </c>
      <c r="O39" s="62">
        <v>264511</v>
      </c>
      <c r="P39" s="62">
        <v>1440362.48</v>
      </c>
      <c r="R39" s="52">
        <v>937441.37</v>
      </c>
      <c r="S39" s="52">
        <v>176990</v>
      </c>
      <c r="T39" s="52">
        <v>1022.55</v>
      </c>
      <c r="U39" s="52">
        <v>643659.5</v>
      </c>
      <c r="V39" s="52">
        <v>50000</v>
      </c>
      <c r="W39" s="300">
        <v>843139.5</v>
      </c>
      <c r="X39" s="300">
        <v>10177</v>
      </c>
      <c r="Z39" s="300">
        <v>894096.59</v>
      </c>
      <c r="AA39" s="300">
        <v>213393.35</v>
      </c>
      <c r="AD39" s="300">
        <v>10000</v>
      </c>
    </row>
    <row r="40" spans="1:30" x14ac:dyDescent="0.2">
      <c r="A40" s="62" t="s">
        <v>231</v>
      </c>
      <c r="B40" s="295">
        <v>503235.79</v>
      </c>
      <c r="C40" s="295">
        <v>10375.14</v>
      </c>
      <c r="D40" s="295">
        <v>25151.040000000001</v>
      </c>
      <c r="F40" s="62">
        <v>105368.8</v>
      </c>
      <c r="G40" s="62">
        <v>268763.56</v>
      </c>
      <c r="J40" s="297">
        <v>9912.5</v>
      </c>
      <c r="K40" s="297">
        <v>85712.92</v>
      </c>
      <c r="M40" s="62">
        <v>25990</v>
      </c>
      <c r="O40" s="62">
        <v>215667.83</v>
      </c>
      <c r="P40" s="62">
        <v>455164.99</v>
      </c>
      <c r="R40" s="52">
        <v>1412790.29</v>
      </c>
      <c r="S40" s="52">
        <v>46640</v>
      </c>
      <c r="T40" s="52">
        <v>785.04</v>
      </c>
      <c r="U40" s="52">
        <v>857482.52</v>
      </c>
      <c r="W40" s="300">
        <v>1502142.52</v>
      </c>
      <c r="X40" s="300">
        <v>5540</v>
      </c>
      <c r="Z40" s="300">
        <v>614638.25</v>
      </c>
      <c r="AA40" s="300">
        <v>98202.13</v>
      </c>
      <c r="AD40" s="300">
        <v>10000</v>
      </c>
    </row>
    <row r="41" spans="1:30" x14ac:dyDescent="0.2">
      <c r="A41" s="62" t="s">
        <v>232</v>
      </c>
      <c r="B41" s="295">
        <v>375269.14</v>
      </c>
      <c r="C41" s="295">
        <v>2418</v>
      </c>
      <c r="D41" s="295">
        <v>26704.59</v>
      </c>
      <c r="F41" s="62">
        <v>327789.77</v>
      </c>
      <c r="G41" s="62">
        <v>192020.25</v>
      </c>
      <c r="J41" s="297">
        <v>11681.45</v>
      </c>
      <c r="K41" s="297">
        <v>180403.94</v>
      </c>
      <c r="L41" s="297">
        <v>6271.99</v>
      </c>
      <c r="O41" s="62">
        <v>134998.57999999999</v>
      </c>
      <c r="P41" s="62">
        <v>1976836.89</v>
      </c>
      <c r="R41" s="52">
        <v>857875.21</v>
      </c>
      <c r="S41" s="52">
        <v>21800</v>
      </c>
      <c r="T41" s="52">
        <v>729.43</v>
      </c>
      <c r="U41" s="52">
        <v>777518.4</v>
      </c>
      <c r="W41" s="300">
        <v>1122896.3999999999</v>
      </c>
      <c r="X41" s="300">
        <v>3040</v>
      </c>
      <c r="Y41" s="300">
        <v>9953.17</v>
      </c>
      <c r="Z41" s="300">
        <v>594104.35</v>
      </c>
      <c r="AA41" s="300">
        <v>195823.28</v>
      </c>
      <c r="AD41" s="300">
        <v>16000</v>
      </c>
    </row>
    <row r="42" spans="1:30" x14ac:dyDescent="0.2">
      <c r="A42" s="62" t="s">
        <v>233</v>
      </c>
      <c r="B42" s="295">
        <v>750975.58</v>
      </c>
      <c r="C42" s="295">
        <v>21647</v>
      </c>
      <c r="D42" s="295">
        <v>78785.960000000006</v>
      </c>
      <c r="F42" s="62">
        <v>655585.94999999995</v>
      </c>
      <c r="G42" s="62">
        <v>318593.14</v>
      </c>
      <c r="J42" s="297">
        <v>18902.18</v>
      </c>
      <c r="K42" s="297">
        <v>195345</v>
      </c>
      <c r="L42" s="297">
        <v>3232.66</v>
      </c>
      <c r="O42" s="62">
        <v>353276.99</v>
      </c>
      <c r="P42" s="62">
        <v>1732965.71</v>
      </c>
      <c r="R42" s="52">
        <v>1729082.06</v>
      </c>
      <c r="T42" s="52">
        <v>1123.27</v>
      </c>
      <c r="U42" s="52">
        <v>578029.30000000005</v>
      </c>
      <c r="W42" s="300">
        <v>1386099.3</v>
      </c>
      <c r="X42" s="300">
        <v>13040</v>
      </c>
      <c r="Y42" s="300">
        <v>9989</v>
      </c>
      <c r="Z42" s="300">
        <v>904092.46</v>
      </c>
      <c r="AA42" s="300">
        <v>240866.48</v>
      </c>
      <c r="AD42" s="300">
        <v>10000</v>
      </c>
    </row>
    <row r="43" spans="1:30" x14ac:dyDescent="0.2">
      <c r="A43" s="62" t="s">
        <v>234</v>
      </c>
      <c r="B43" s="295">
        <v>667723.30000000005</v>
      </c>
      <c r="C43" s="295">
        <v>41008.449999999997</v>
      </c>
      <c r="D43" s="295">
        <v>66193.39</v>
      </c>
      <c r="F43" s="62">
        <v>602360.65</v>
      </c>
      <c r="G43" s="62">
        <v>253897.64</v>
      </c>
      <c r="J43" s="297">
        <v>12524.56</v>
      </c>
      <c r="K43" s="297">
        <v>38050</v>
      </c>
      <c r="L43" s="297">
        <v>271.2</v>
      </c>
      <c r="P43" s="62">
        <v>2083523.09</v>
      </c>
      <c r="R43" s="52">
        <v>1080736.6499999999</v>
      </c>
      <c r="S43" s="52">
        <v>156890</v>
      </c>
      <c r="T43" s="52">
        <v>1389.01</v>
      </c>
      <c r="U43" s="52">
        <v>611056.19999999995</v>
      </c>
      <c r="W43" s="300">
        <v>1073156.2</v>
      </c>
      <c r="X43" s="300">
        <v>7280</v>
      </c>
      <c r="Z43" s="300">
        <v>599215.48</v>
      </c>
      <c r="AA43" s="300">
        <v>312200.12</v>
      </c>
      <c r="AD43" s="300">
        <v>20000</v>
      </c>
    </row>
    <row r="44" spans="1:30" x14ac:dyDescent="0.2">
      <c r="A44" s="62" t="s">
        <v>235</v>
      </c>
      <c r="B44" s="295">
        <v>472540.83</v>
      </c>
      <c r="C44" s="295">
        <v>43600</v>
      </c>
      <c r="D44" s="295">
        <v>11134.88</v>
      </c>
      <c r="F44" s="62">
        <v>1162601.2</v>
      </c>
      <c r="G44" s="62">
        <v>329146.69</v>
      </c>
      <c r="I44" s="297">
        <v>0</v>
      </c>
      <c r="J44" s="297">
        <v>12926.38</v>
      </c>
      <c r="K44" s="297">
        <v>22860</v>
      </c>
      <c r="M44" s="62">
        <v>121443</v>
      </c>
      <c r="O44" s="62">
        <v>2002165.66</v>
      </c>
      <c r="R44" s="52">
        <v>1357973.08</v>
      </c>
      <c r="T44" s="52">
        <v>1990.06</v>
      </c>
      <c r="U44" s="52">
        <v>647899</v>
      </c>
      <c r="W44" s="300">
        <v>1143992</v>
      </c>
      <c r="Z44" s="300">
        <v>713144.48</v>
      </c>
      <c r="AA44" s="300">
        <v>197526.7</v>
      </c>
      <c r="AD44" s="300">
        <v>10000</v>
      </c>
    </row>
    <row r="45" spans="1:30" x14ac:dyDescent="0.2">
      <c r="A45" s="62" t="s">
        <v>236</v>
      </c>
      <c r="B45" s="295">
        <v>154218.56</v>
      </c>
      <c r="C45" s="295">
        <v>70894.98</v>
      </c>
      <c r="D45" s="295">
        <v>28144.91</v>
      </c>
      <c r="F45" s="62">
        <v>779236.83</v>
      </c>
      <c r="G45" s="62">
        <v>365640.66</v>
      </c>
      <c r="J45" s="297">
        <v>17157.650000000001</v>
      </c>
      <c r="K45" s="297">
        <v>115000</v>
      </c>
      <c r="L45" s="297">
        <v>2770.73</v>
      </c>
      <c r="O45" s="62">
        <v>-30038.71</v>
      </c>
      <c r="P45" s="62">
        <v>1500565.11</v>
      </c>
      <c r="R45" s="52">
        <v>1517921.36</v>
      </c>
      <c r="S45" s="52">
        <v>70000</v>
      </c>
      <c r="T45" s="52">
        <v>247.09</v>
      </c>
      <c r="U45" s="52">
        <v>836409.5</v>
      </c>
      <c r="W45" s="300">
        <v>1477054.5</v>
      </c>
      <c r="X45" s="300">
        <v>13149</v>
      </c>
      <c r="Y45" s="300">
        <v>4240</v>
      </c>
      <c r="Z45" s="300">
        <v>873712.62</v>
      </c>
      <c r="AA45" s="300">
        <v>256513.99</v>
      </c>
      <c r="AD45" s="300">
        <v>10000</v>
      </c>
    </row>
    <row r="46" spans="1:30" x14ac:dyDescent="0.2">
      <c r="A46" s="62" t="s">
        <v>238</v>
      </c>
      <c r="B46" s="295">
        <v>269253.87</v>
      </c>
      <c r="C46" s="295">
        <v>2219</v>
      </c>
      <c r="D46" s="295">
        <v>9705.34</v>
      </c>
      <c r="F46" s="62">
        <v>41354.53</v>
      </c>
      <c r="G46" s="62">
        <v>308369.84000000003</v>
      </c>
      <c r="H46" s="62">
        <v>1</v>
      </c>
      <c r="J46" s="297">
        <v>14009.93</v>
      </c>
      <c r="K46" s="297">
        <v>40350</v>
      </c>
      <c r="M46" s="62">
        <v>68200</v>
      </c>
      <c r="O46" s="62">
        <v>-1607738.64</v>
      </c>
      <c r="P46" s="62">
        <v>2280594.58</v>
      </c>
      <c r="R46" s="52">
        <v>1055609.25</v>
      </c>
      <c r="T46" s="52">
        <v>492.74</v>
      </c>
      <c r="U46" s="52">
        <v>1335181.3</v>
      </c>
      <c r="W46" s="300">
        <v>1605191.3</v>
      </c>
      <c r="Z46" s="300">
        <v>678866.56</v>
      </c>
      <c r="AA46" s="300">
        <v>144271.98000000001</v>
      </c>
      <c r="AD46" s="300">
        <v>10000</v>
      </c>
    </row>
    <row r="47" spans="1:30" x14ac:dyDescent="0.2">
      <c r="A47" s="62" t="s">
        <v>242</v>
      </c>
      <c r="B47" s="295">
        <v>390775.91</v>
      </c>
      <c r="C47" s="295">
        <v>0</v>
      </c>
      <c r="D47" s="295">
        <v>7440.05</v>
      </c>
      <c r="F47" s="62">
        <v>5556672.0099999998</v>
      </c>
      <c r="G47" s="62">
        <v>1396556.89</v>
      </c>
      <c r="I47" s="297">
        <v>0</v>
      </c>
      <c r="J47" s="297">
        <v>11890</v>
      </c>
      <c r="K47" s="297">
        <v>115600</v>
      </c>
      <c r="L47" s="297">
        <v>93.02</v>
      </c>
      <c r="N47" s="62">
        <v>-1171647.55</v>
      </c>
      <c r="O47" s="62">
        <v>6852291.96</v>
      </c>
      <c r="P47" s="62">
        <v>2114009</v>
      </c>
      <c r="R47" s="52">
        <v>913726.41</v>
      </c>
      <c r="T47" s="52">
        <v>890.28</v>
      </c>
      <c r="U47" s="52">
        <v>717831.1</v>
      </c>
      <c r="W47" s="300">
        <v>1025771.1</v>
      </c>
      <c r="Z47" s="300">
        <v>699846.58</v>
      </c>
      <c r="AA47" s="300">
        <v>445583.68</v>
      </c>
    </row>
    <row r="48" spans="1:30" x14ac:dyDescent="0.2">
      <c r="A48" s="62" t="s">
        <v>243</v>
      </c>
      <c r="B48" s="295">
        <v>535917.46</v>
      </c>
      <c r="C48" s="295">
        <v>29700</v>
      </c>
      <c r="D48" s="295">
        <v>18675.8</v>
      </c>
      <c r="F48" s="62">
        <v>3415866.23</v>
      </c>
      <c r="G48" s="62">
        <v>798991.47</v>
      </c>
      <c r="I48" s="297">
        <v>0</v>
      </c>
      <c r="J48" s="297">
        <v>13152</v>
      </c>
      <c r="K48" s="297">
        <v>680456</v>
      </c>
      <c r="L48" s="297">
        <v>14.02</v>
      </c>
      <c r="N48" s="62">
        <v>488987.81</v>
      </c>
      <c r="O48" s="62">
        <v>3009905.41</v>
      </c>
      <c r="P48" s="62">
        <v>1646714.98</v>
      </c>
      <c r="R48" s="52">
        <v>746950.77</v>
      </c>
      <c r="T48" s="52">
        <v>1085.1400000000001</v>
      </c>
      <c r="U48" s="52">
        <v>811057</v>
      </c>
      <c r="V48" s="52">
        <v>400</v>
      </c>
      <c r="W48" s="300">
        <v>1242513</v>
      </c>
      <c r="Y48" s="300">
        <v>15003</v>
      </c>
      <c r="Z48" s="300">
        <v>1068048.25</v>
      </c>
      <c r="AA48" s="300">
        <v>248931.92</v>
      </c>
    </row>
    <row r="49" spans="1:30" x14ac:dyDescent="0.2">
      <c r="A49" s="62" t="s">
        <v>244</v>
      </c>
      <c r="B49" s="295">
        <v>952010.5</v>
      </c>
      <c r="C49" s="295">
        <v>0</v>
      </c>
      <c r="D49" s="295">
        <v>6729.45</v>
      </c>
      <c r="F49" s="62">
        <v>1060295.8</v>
      </c>
      <c r="G49" s="62">
        <v>1972236.75</v>
      </c>
      <c r="H49" s="62">
        <v>73999</v>
      </c>
      <c r="I49" s="297">
        <v>0</v>
      </c>
      <c r="J49" s="297">
        <v>12190</v>
      </c>
      <c r="K49" s="297">
        <v>227700</v>
      </c>
      <c r="O49" s="62">
        <v>673051.41</v>
      </c>
      <c r="P49" s="62">
        <v>2273364.33</v>
      </c>
      <c r="R49" s="52">
        <v>712120.67</v>
      </c>
      <c r="T49" s="52">
        <v>3836.66</v>
      </c>
      <c r="U49" s="52">
        <v>571900</v>
      </c>
      <c r="W49" s="300">
        <v>959470</v>
      </c>
      <c r="Y49" s="300">
        <v>1024</v>
      </c>
      <c r="Z49" s="300">
        <v>557016.94999999995</v>
      </c>
      <c r="AA49" s="300">
        <v>276353.73</v>
      </c>
    </row>
    <row r="50" spans="1:30" x14ac:dyDescent="0.2">
      <c r="A50" s="62" t="s">
        <v>248</v>
      </c>
      <c r="B50" s="295">
        <v>512188.01</v>
      </c>
      <c r="C50" s="295">
        <v>37814</v>
      </c>
      <c r="D50" s="295">
        <v>4713.84</v>
      </c>
      <c r="F50" s="62">
        <v>257623.19</v>
      </c>
      <c r="G50" s="62">
        <v>687733.84</v>
      </c>
      <c r="I50" s="297">
        <v>0</v>
      </c>
      <c r="J50" s="297">
        <v>0</v>
      </c>
      <c r="K50" s="297">
        <v>251751.34</v>
      </c>
      <c r="L50" s="297">
        <v>626</v>
      </c>
      <c r="O50" s="62">
        <v>55344</v>
      </c>
      <c r="P50" s="62">
        <v>2191305.25</v>
      </c>
      <c r="R50" s="52">
        <v>1327122.68</v>
      </c>
      <c r="S50" s="52">
        <v>212862</v>
      </c>
      <c r="T50" s="52">
        <v>1187.01</v>
      </c>
      <c r="U50" s="52">
        <v>1138099.3</v>
      </c>
      <c r="V50" s="52">
        <v>160000</v>
      </c>
      <c r="W50" s="300">
        <v>1526349.3</v>
      </c>
      <c r="X50" s="300">
        <v>17360</v>
      </c>
      <c r="Z50" s="300">
        <v>1514319.51</v>
      </c>
      <c r="AA50" s="300">
        <v>217240.04</v>
      </c>
    </row>
    <row r="51" spans="1:30" x14ac:dyDescent="0.2">
      <c r="A51" s="62" t="s">
        <v>249</v>
      </c>
      <c r="B51" s="295">
        <v>1729735.16</v>
      </c>
      <c r="C51" s="295">
        <v>0</v>
      </c>
      <c r="D51" s="295">
        <v>96038.83</v>
      </c>
      <c r="F51" s="62">
        <v>1017005.27</v>
      </c>
      <c r="G51" s="62">
        <v>465324.37</v>
      </c>
      <c r="I51" s="297">
        <v>0</v>
      </c>
      <c r="J51" s="297">
        <v>0</v>
      </c>
      <c r="K51" s="297">
        <v>246125.55</v>
      </c>
      <c r="L51" s="297">
        <v>1906.88</v>
      </c>
      <c r="P51" s="62">
        <v>2281491.52</v>
      </c>
      <c r="R51" s="52">
        <v>3290081.84</v>
      </c>
      <c r="S51" s="52">
        <v>74900</v>
      </c>
      <c r="T51" s="52">
        <v>3169.54</v>
      </c>
      <c r="U51" s="52">
        <v>1885070</v>
      </c>
      <c r="V51" s="52">
        <v>1750</v>
      </c>
      <c r="W51" s="300">
        <v>2878260</v>
      </c>
      <c r="X51" s="300">
        <v>5618</v>
      </c>
      <c r="Z51" s="300">
        <v>2175445.9300000002</v>
      </c>
      <c r="AA51" s="300">
        <v>147344.93</v>
      </c>
    </row>
    <row r="52" spans="1:30" x14ac:dyDescent="0.2">
      <c r="A52" s="62" t="s">
        <v>250</v>
      </c>
      <c r="B52" s="295">
        <v>310227.71000000002</v>
      </c>
      <c r="C52" s="295">
        <v>31800</v>
      </c>
      <c r="D52" s="295">
        <v>0</v>
      </c>
      <c r="F52" s="62">
        <v>445582.4</v>
      </c>
      <c r="G52" s="62">
        <v>510842.72</v>
      </c>
      <c r="I52" s="297">
        <v>0</v>
      </c>
      <c r="J52" s="297">
        <v>0</v>
      </c>
      <c r="K52" s="297">
        <v>195000</v>
      </c>
      <c r="L52" s="297">
        <v>1996.12</v>
      </c>
      <c r="O52" s="62">
        <v>1035.6400000000001</v>
      </c>
      <c r="P52" s="62">
        <v>2647377.69</v>
      </c>
      <c r="R52" s="52">
        <v>2202536.5299999998</v>
      </c>
      <c r="T52" s="52">
        <v>872.97</v>
      </c>
      <c r="U52" s="52">
        <v>1002234.2</v>
      </c>
      <c r="W52" s="300">
        <v>1842112.2</v>
      </c>
      <c r="X52" s="300">
        <v>20612.45</v>
      </c>
      <c r="Z52" s="300">
        <v>1704087.23</v>
      </c>
      <c r="AA52" s="300">
        <v>195427.7</v>
      </c>
    </row>
    <row r="53" spans="1:30" x14ac:dyDescent="0.2">
      <c r="A53" s="62" t="s">
        <v>251</v>
      </c>
      <c r="B53" s="295">
        <v>755774.47</v>
      </c>
      <c r="C53" s="295">
        <v>30000</v>
      </c>
      <c r="D53" s="295">
        <v>23020.39</v>
      </c>
      <c r="F53" s="62">
        <v>396700.66</v>
      </c>
      <c r="G53" s="62">
        <v>428350.4</v>
      </c>
      <c r="I53" s="297">
        <v>0</v>
      </c>
      <c r="J53" s="297">
        <v>0</v>
      </c>
      <c r="K53" s="297">
        <v>380812.64</v>
      </c>
      <c r="L53" s="297">
        <v>1860</v>
      </c>
      <c r="P53" s="62">
        <v>4706462.17</v>
      </c>
      <c r="R53" s="52">
        <v>1530478.42</v>
      </c>
      <c r="T53" s="52">
        <v>1368.61</v>
      </c>
      <c r="U53" s="52">
        <v>1513205.4</v>
      </c>
      <c r="V53" s="52">
        <v>159000</v>
      </c>
      <c r="W53" s="300">
        <v>1828135.4</v>
      </c>
      <c r="X53" s="300">
        <v>31301</v>
      </c>
      <c r="Z53" s="300">
        <v>1183973.3799999999</v>
      </c>
      <c r="AA53" s="300">
        <v>198067.87</v>
      </c>
    </row>
    <row r="54" spans="1:30" x14ac:dyDescent="0.2">
      <c r="A54" s="62" t="s">
        <v>255</v>
      </c>
      <c r="B54" s="295">
        <v>383084.62</v>
      </c>
      <c r="C54" s="295">
        <v>30968</v>
      </c>
      <c r="D54" s="295">
        <v>79415.23</v>
      </c>
      <c r="F54" s="62">
        <v>1631292.03</v>
      </c>
      <c r="G54" s="62">
        <v>457124.18</v>
      </c>
      <c r="H54" s="62">
        <v>0</v>
      </c>
      <c r="K54" s="297">
        <v>346755</v>
      </c>
      <c r="L54" s="297">
        <v>2245</v>
      </c>
      <c r="O54" s="62">
        <v>953281.74</v>
      </c>
      <c r="P54" s="62">
        <v>954921</v>
      </c>
      <c r="R54" s="52">
        <v>1592411.47</v>
      </c>
      <c r="S54" s="52">
        <v>81500</v>
      </c>
      <c r="T54" s="52">
        <v>1269.77</v>
      </c>
      <c r="U54" s="52">
        <v>863680</v>
      </c>
      <c r="V54" s="52">
        <v>752534.67</v>
      </c>
      <c r="W54" s="300">
        <v>1412363</v>
      </c>
      <c r="X54" s="300">
        <v>890</v>
      </c>
      <c r="Y54" s="300">
        <v>13730</v>
      </c>
      <c r="Z54" s="300">
        <v>1242307.71</v>
      </c>
      <c r="AA54" s="300">
        <v>196295.88</v>
      </c>
      <c r="AD54" s="300">
        <v>100000</v>
      </c>
    </row>
    <row r="55" spans="1:30" x14ac:dyDescent="0.2">
      <c r="A55" s="62" t="s">
        <v>256</v>
      </c>
      <c r="B55" s="295">
        <v>2098656.9300000002</v>
      </c>
      <c r="C55" s="295">
        <v>59840</v>
      </c>
      <c r="D55" s="295">
        <v>23729.16</v>
      </c>
      <c r="F55" s="62">
        <v>783509.68</v>
      </c>
      <c r="G55" s="62">
        <v>473457.69</v>
      </c>
      <c r="K55" s="297">
        <v>89818.63</v>
      </c>
      <c r="L55" s="297">
        <v>2244805.5</v>
      </c>
      <c r="O55" s="62">
        <v>740145.36</v>
      </c>
      <c r="P55" s="62">
        <v>2528782.23</v>
      </c>
      <c r="R55" s="52">
        <v>1275938.92</v>
      </c>
      <c r="T55" s="52">
        <v>3732.72</v>
      </c>
      <c r="U55" s="52">
        <v>1197100</v>
      </c>
      <c r="V55" s="52">
        <v>1204624.3600000001</v>
      </c>
      <c r="W55" s="300">
        <v>1860899</v>
      </c>
      <c r="X55" s="300">
        <v>73783</v>
      </c>
      <c r="Z55" s="300">
        <v>3681661.07</v>
      </c>
      <c r="AA55" s="300">
        <v>214015.19</v>
      </c>
      <c r="AD55" s="300">
        <v>14330</v>
      </c>
    </row>
    <row r="56" spans="1:30" customFormat="1" x14ac:dyDescent="0.2">
      <c r="A56" s="107" t="s">
        <v>257</v>
      </c>
      <c r="B56" s="296"/>
      <c r="C56" s="296"/>
      <c r="D56" s="296"/>
      <c r="E56" s="296"/>
      <c r="I56" s="279"/>
      <c r="J56" s="279"/>
      <c r="K56" s="279"/>
      <c r="L56" s="279"/>
      <c r="Q56" s="43"/>
      <c r="R56" s="43"/>
      <c r="S56" s="43"/>
      <c r="T56" s="43"/>
      <c r="U56" s="43"/>
      <c r="V56" s="43"/>
      <c r="W56" s="281"/>
      <c r="X56" s="281"/>
      <c r="Y56" s="281"/>
      <c r="Z56" s="281"/>
      <c r="AA56" s="281"/>
      <c r="AB56" s="281"/>
      <c r="AC56" s="281"/>
      <c r="AD56" s="281"/>
    </row>
    <row r="57" spans="1:30" x14ac:dyDescent="0.2">
      <c r="A57" s="62" t="s">
        <v>258</v>
      </c>
      <c r="B57" s="295">
        <v>607166.64</v>
      </c>
      <c r="C57" s="295">
        <v>33800</v>
      </c>
      <c r="D57" s="295">
        <v>44607.05</v>
      </c>
      <c r="F57" s="62">
        <v>626498.31000000006</v>
      </c>
      <c r="G57" s="62">
        <v>499312.78</v>
      </c>
      <c r="K57" s="297">
        <v>353500</v>
      </c>
      <c r="L57" s="297">
        <v>2397</v>
      </c>
      <c r="O57" s="62">
        <v>-248291.97</v>
      </c>
      <c r="P57" s="62">
        <v>1946573.94</v>
      </c>
      <c r="R57" s="52">
        <v>1857875</v>
      </c>
      <c r="T57" s="52">
        <v>844.81</v>
      </c>
      <c r="U57" s="52">
        <v>1169450</v>
      </c>
      <c r="V57" s="52">
        <v>107500</v>
      </c>
      <c r="W57" s="300">
        <v>1895305</v>
      </c>
      <c r="X57" s="300">
        <v>61905</v>
      </c>
      <c r="Z57" s="300">
        <v>1131748.2</v>
      </c>
      <c r="AA57" s="300">
        <v>288293.8</v>
      </c>
    </row>
    <row r="58" spans="1:30" x14ac:dyDescent="0.2">
      <c r="A58" s="62" t="s">
        <v>259</v>
      </c>
      <c r="B58" s="295">
        <v>336475.18</v>
      </c>
      <c r="C58" s="295">
        <v>5960</v>
      </c>
      <c r="D58" s="295">
        <v>41175.46</v>
      </c>
      <c r="F58" s="62">
        <v>241459.03</v>
      </c>
      <c r="G58" s="62">
        <v>116689.45</v>
      </c>
      <c r="J58" s="297">
        <v>6092</v>
      </c>
      <c r="K58" s="297">
        <v>87300</v>
      </c>
      <c r="L58" s="297">
        <v>-7378</v>
      </c>
      <c r="O58" s="62">
        <v>-295573.74</v>
      </c>
      <c r="P58" s="62">
        <v>980950.37</v>
      </c>
      <c r="R58" s="52">
        <v>875298.04</v>
      </c>
      <c r="S58" s="52">
        <v>9000</v>
      </c>
      <c r="T58" s="52">
        <v>299.14999999999998</v>
      </c>
      <c r="U58" s="52">
        <v>1102000</v>
      </c>
      <c r="V58" s="52">
        <v>116500</v>
      </c>
      <c r="W58" s="300">
        <v>1270469</v>
      </c>
      <c r="X58" s="300">
        <v>25662</v>
      </c>
      <c r="Z58" s="300">
        <v>760497.25</v>
      </c>
      <c r="AA58" s="300">
        <v>63884.45</v>
      </c>
    </row>
    <row r="59" spans="1:30" s="294" customFormat="1" x14ac:dyDescent="0.2">
      <c r="A59" s="293" t="s">
        <v>260</v>
      </c>
      <c r="B59" s="296"/>
      <c r="C59" s="296"/>
      <c r="D59" s="296"/>
      <c r="E59" s="296"/>
      <c r="I59" s="298"/>
      <c r="J59" s="298"/>
      <c r="K59" s="298"/>
      <c r="L59" s="298"/>
      <c r="Q59" s="299"/>
      <c r="R59" s="299"/>
      <c r="S59" s="299"/>
      <c r="T59" s="299"/>
      <c r="U59" s="299"/>
      <c r="V59" s="299"/>
      <c r="W59" s="301"/>
      <c r="X59" s="301"/>
      <c r="Y59" s="301"/>
      <c r="Z59" s="301"/>
      <c r="AA59" s="301"/>
      <c r="AB59" s="301"/>
      <c r="AC59" s="301"/>
      <c r="AD59" s="301"/>
    </row>
    <row r="60" spans="1:30" x14ac:dyDescent="0.2">
      <c r="A60" s="62" t="s">
        <v>264</v>
      </c>
      <c r="B60" s="295">
        <v>175473.27</v>
      </c>
      <c r="C60" s="295">
        <v>24309</v>
      </c>
      <c r="D60" s="295">
        <v>11683.34</v>
      </c>
      <c r="F60" s="62">
        <v>854174.98</v>
      </c>
      <c r="G60" s="62">
        <v>-470938.93</v>
      </c>
      <c r="I60" s="297">
        <v>49591</v>
      </c>
      <c r="J60" s="297">
        <v>81923.37</v>
      </c>
      <c r="K60" s="297">
        <v>250319</v>
      </c>
      <c r="R60" s="52">
        <v>1250792.1499999999</v>
      </c>
      <c r="T60" s="52">
        <v>396.15</v>
      </c>
      <c r="U60" s="52">
        <v>784891.5</v>
      </c>
      <c r="W60" s="300">
        <v>1331373.46</v>
      </c>
      <c r="X60" s="300">
        <v>5840</v>
      </c>
      <c r="Y60" s="300">
        <v>28818</v>
      </c>
      <c r="Z60" s="300">
        <v>845607.09</v>
      </c>
      <c r="AA60" s="300">
        <v>225112.14</v>
      </c>
    </row>
    <row r="61" spans="1:30" x14ac:dyDescent="0.2">
      <c r="A61" s="62" t="s">
        <v>265</v>
      </c>
      <c r="B61" s="295">
        <v>531029.53</v>
      </c>
      <c r="C61" s="295">
        <v>136321</v>
      </c>
      <c r="D61" s="295">
        <v>205822.75</v>
      </c>
      <c r="F61" s="62">
        <v>736153.17</v>
      </c>
      <c r="G61" s="62">
        <v>-102985.92</v>
      </c>
      <c r="I61" s="297">
        <v>125737</v>
      </c>
      <c r="J61" s="297">
        <v>8825</v>
      </c>
      <c r="K61" s="297">
        <v>96963</v>
      </c>
      <c r="L61" s="297">
        <v>9966</v>
      </c>
      <c r="O61" s="62">
        <v>95260.28</v>
      </c>
      <c r="P61" s="62">
        <v>1549075.07</v>
      </c>
      <c r="Q61" s="52">
        <v>159.38999999999999</v>
      </c>
      <c r="R61" s="52">
        <v>1820927.55</v>
      </c>
      <c r="S61" s="52">
        <v>230987</v>
      </c>
      <c r="T61" s="52">
        <v>1132.3</v>
      </c>
      <c r="U61" s="52">
        <v>1080109.6000000001</v>
      </c>
      <c r="V61" s="52">
        <v>269000</v>
      </c>
      <c r="W61" s="300">
        <v>1470239.6</v>
      </c>
      <c r="Z61" s="300">
        <v>1424479.12</v>
      </c>
      <c r="AA61" s="300">
        <v>450247.03</v>
      </c>
    </row>
    <row r="62" spans="1:30" x14ac:dyDescent="0.2">
      <c r="A62" s="62" t="s">
        <v>266</v>
      </c>
      <c r="B62" s="295">
        <v>702831.4</v>
      </c>
      <c r="C62" s="295">
        <v>881031</v>
      </c>
      <c r="D62" s="295">
        <v>65553.509999999995</v>
      </c>
      <c r="F62" s="62">
        <v>42472.82</v>
      </c>
      <c r="G62" s="62">
        <v>169117.03</v>
      </c>
      <c r="J62" s="297">
        <v>86250</v>
      </c>
      <c r="K62" s="297">
        <v>770364</v>
      </c>
      <c r="L62" s="297">
        <v>895001.68</v>
      </c>
      <c r="P62" s="62">
        <v>3406179.86</v>
      </c>
      <c r="R62" s="52">
        <v>1689433.43</v>
      </c>
      <c r="S62" s="52">
        <v>190000</v>
      </c>
      <c r="T62" s="52">
        <v>321.64</v>
      </c>
      <c r="U62" s="52">
        <v>1114328.2</v>
      </c>
      <c r="V62" s="52">
        <v>182400</v>
      </c>
      <c r="W62" s="300">
        <v>1779848.2</v>
      </c>
      <c r="Z62" s="300">
        <v>1545752.48</v>
      </c>
      <c r="AA62" s="300">
        <v>178687.41</v>
      </c>
    </row>
    <row r="63" spans="1:30" x14ac:dyDescent="0.2">
      <c r="A63" s="62" t="s">
        <v>267</v>
      </c>
      <c r="B63" s="295">
        <v>310816.7</v>
      </c>
      <c r="C63" s="295">
        <v>117515</v>
      </c>
      <c r="D63" s="295">
        <v>19638.77</v>
      </c>
      <c r="F63" s="62">
        <v>207005.97</v>
      </c>
      <c r="G63" s="62">
        <v>147059.67000000001</v>
      </c>
      <c r="I63" s="297">
        <v>0</v>
      </c>
      <c r="J63" s="297">
        <v>13325</v>
      </c>
      <c r="K63" s="297">
        <v>402813</v>
      </c>
      <c r="P63" s="62">
        <v>1679166.57</v>
      </c>
      <c r="R63" s="52">
        <v>1361589.32</v>
      </c>
      <c r="T63" s="52">
        <v>316.01</v>
      </c>
      <c r="U63" s="52">
        <v>112172.6</v>
      </c>
      <c r="W63" s="300">
        <v>396600.6</v>
      </c>
      <c r="Y63" s="300">
        <v>17896</v>
      </c>
      <c r="Z63" s="300">
        <v>916828.6</v>
      </c>
      <c r="AA63" s="300">
        <v>166820.82999999999</v>
      </c>
    </row>
    <row r="64" spans="1:30" x14ac:dyDescent="0.2">
      <c r="A64" s="62" t="s">
        <v>268</v>
      </c>
      <c r="B64" s="295">
        <v>94916.35</v>
      </c>
      <c r="C64" s="295">
        <v>2613</v>
      </c>
      <c r="D64" s="295">
        <v>47436.67</v>
      </c>
      <c r="F64" s="62">
        <v>558593.82999999996</v>
      </c>
      <c r="G64" s="62">
        <v>260789.81</v>
      </c>
      <c r="I64" s="297">
        <v>0</v>
      </c>
      <c r="J64" s="297">
        <v>25725</v>
      </c>
      <c r="K64" s="297">
        <v>38700</v>
      </c>
      <c r="L64" s="297">
        <v>31000</v>
      </c>
      <c r="P64" s="62">
        <v>1290095.46</v>
      </c>
      <c r="R64" s="52">
        <v>1685419.49</v>
      </c>
      <c r="T64" s="52">
        <v>231.96</v>
      </c>
      <c r="U64" s="52">
        <v>706237</v>
      </c>
      <c r="V64" s="52">
        <v>111400</v>
      </c>
      <c r="W64" s="300">
        <v>1235007</v>
      </c>
      <c r="Z64" s="300">
        <v>989759.18</v>
      </c>
      <c r="AA64" s="300">
        <v>133707.39000000001</v>
      </c>
    </row>
    <row r="65" spans="1:30" x14ac:dyDescent="0.2">
      <c r="A65" s="62" t="s">
        <v>269</v>
      </c>
      <c r="B65" s="295">
        <v>464356.44</v>
      </c>
      <c r="C65" s="295">
        <v>0</v>
      </c>
      <c r="D65" s="295">
        <v>80242.34</v>
      </c>
      <c r="F65" s="62">
        <v>46564.86</v>
      </c>
      <c r="G65" s="62">
        <v>110291.15</v>
      </c>
      <c r="I65" s="297">
        <v>7473</v>
      </c>
      <c r="J65" s="297">
        <v>55075</v>
      </c>
      <c r="K65" s="297">
        <v>132424</v>
      </c>
      <c r="L65" s="297">
        <v>4975</v>
      </c>
      <c r="O65" s="62">
        <v>-1474426.49</v>
      </c>
      <c r="P65" s="62">
        <v>2056145.55</v>
      </c>
      <c r="R65" s="52">
        <v>1742727.3</v>
      </c>
      <c r="T65" s="52">
        <v>799.51</v>
      </c>
      <c r="U65" s="52">
        <v>1736537</v>
      </c>
      <c r="V65" s="52">
        <v>7500</v>
      </c>
      <c r="W65" s="300">
        <v>2153147</v>
      </c>
      <c r="Y65" s="300">
        <v>23592</v>
      </c>
      <c r="Z65" s="300">
        <v>899065.03</v>
      </c>
      <c r="AA65" s="300">
        <v>314623.05</v>
      </c>
    </row>
    <row r="66" spans="1:30" x14ac:dyDescent="0.2">
      <c r="A66" s="292" t="s">
        <v>273</v>
      </c>
      <c r="B66" s="295">
        <v>385205.3</v>
      </c>
      <c r="C66" s="295">
        <v>4540</v>
      </c>
      <c r="D66" s="295">
        <v>97059.26</v>
      </c>
      <c r="F66" s="62">
        <v>809236.57</v>
      </c>
      <c r="G66" s="62">
        <v>503106.29</v>
      </c>
      <c r="I66" s="297">
        <v>12700</v>
      </c>
      <c r="J66" s="297">
        <v>14942.17</v>
      </c>
      <c r="K66" s="297">
        <v>149470</v>
      </c>
      <c r="L66" s="297">
        <v>11675</v>
      </c>
      <c r="O66" s="62">
        <v>-233564.22</v>
      </c>
      <c r="P66" s="62">
        <v>2912713.08</v>
      </c>
      <c r="R66" s="52">
        <v>2060761.47</v>
      </c>
      <c r="S66" s="52">
        <v>435121</v>
      </c>
      <c r="T66" s="52">
        <v>1251.49</v>
      </c>
      <c r="V66" s="52">
        <v>20000</v>
      </c>
      <c r="W66" s="300">
        <v>865150</v>
      </c>
      <c r="Y66" s="300">
        <v>28070</v>
      </c>
      <c r="Z66" s="300">
        <v>1953634.26</v>
      </c>
      <c r="AA66" s="300">
        <v>317755.43</v>
      </c>
    </row>
    <row r="67" spans="1:30" x14ac:dyDescent="0.2">
      <c r="A67" s="292" t="s">
        <v>274</v>
      </c>
      <c r="B67" s="295">
        <v>484416.39</v>
      </c>
      <c r="C67" s="295">
        <v>9450</v>
      </c>
      <c r="D67" s="295">
        <v>49675.11</v>
      </c>
      <c r="F67" s="62">
        <v>915591.05</v>
      </c>
      <c r="G67" s="62">
        <v>583987.36</v>
      </c>
      <c r="I67" s="297">
        <v>6500</v>
      </c>
      <c r="J67" s="297">
        <v>12624.9</v>
      </c>
      <c r="K67" s="297">
        <v>101000</v>
      </c>
      <c r="L67" s="297">
        <v>1916.07</v>
      </c>
      <c r="O67" s="62">
        <v>617920.51</v>
      </c>
      <c r="P67" s="62">
        <v>1364480.05</v>
      </c>
      <c r="R67" s="52">
        <v>1593792.18</v>
      </c>
      <c r="S67" s="52">
        <v>23616</v>
      </c>
      <c r="T67" s="52">
        <v>877.4</v>
      </c>
      <c r="V67" s="52">
        <v>30000</v>
      </c>
      <c r="W67" s="300">
        <v>619340</v>
      </c>
      <c r="Z67" s="300">
        <v>856118.25</v>
      </c>
      <c r="AA67" s="300">
        <v>221553.43</v>
      </c>
    </row>
    <row r="68" spans="1:30" x14ac:dyDescent="0.2">
      <c r="A68" s="292" t="s">
        <v>275</v>
      </c>
      <c r="B68" s="295">
        <v>93567.54</v>
      </c>
      <c r="C68" s="295">
        <v>0</v>
      </c>
      <c r="D68" s="295">
        <v>18306.57</v>
      </c>
      <c r="F68" s="62">
        <v>899755.02</v>
      </c>
      <c r="G68" s="62">
        <v>303148.89</v>
      </c>
      <c r="I68" s="297">
        <v>10950</v>
      </c>
      <c r="J68" s="297">
        <v>15632.37</v>
      </c>
      <c r="L68" s="297">
        <v>1784.95</v>
      </c>
      <c r="M68" s="62">
        <v>40200</v>
      </c>
      <c r="N68" s="62">
        <v>-729998.35</v>
      </c>
      <c r="P68" s="62">
        <v>2067672.51</v>
      </c>
      <c r="R68" s="52">
        <v>1194557.4099999999</v>
      </c>
      <c r="S68" s="52">
        <v>27416</v>
      </c>
      <c r="T68" s="52">
        <v>326.51</v>
      </c>
      <c r="W68" s="300">
        <v>286811</v>
      </c>
      <c r="Z68" s="300">
        <v>634171.21</v>
      </c>
      <c r="AA68" s="300">
        <v>250146.17</v>
      </c>
      <c r="AD68" s="300">
        <v>47000</v>
      </c>
    </row>
    <row r="69" spans="1:30" x14ac:dyDescent="0.2">
      <c r="A69" s="292" t="s">
        <v>276</v>
      </c>
      <c r="B69" s="295">
        <v>379365.5</v>
      </c>
      <c r="C69" s="295">
        <v>0</v>
      </c>
      <c r="D69" s="295">
        <v>9853.4699999999993</v>
      </c>
      <c r="F69" s="62">
        <v>815601.36</v>
      </c>
      <c r="G69" s="62">
        <v>611273.24</v>
      </c>
      <c r="I69" s="297">
        <v>0</v>
      </c>
      <c r="J69" s="297">
        <v>57187</v>
      </c>
      <c r="K69" s="297">
        <v>0</v>
      </c>
      <c r="O69" s="62">
        <v>-466933.72</v>
      </c>
      <c r="P69" s="62">
        <v>2226508.67</v>
      </c>
      <c r="R69" s="52">
        <v>1967647.65</v>
      </c>
      <c r="T69" s="52">
        <v>505.79</v>
      </c>
      <c r="U69" s="52">
        <v>135000</v>
      </c>
      <c r="V69" s="52">
        <v>8000</v>
      </c>
      <c r="W69" s="300">
        <v>509698</v>
      </c>
      <c r="Y69" s="300">
        <v>10422</v>
      </c>
      <c r="Z69" s="300">
        <v>1100912.24</v>
      </c>
      <c r="AA69" s="300">
        <v>283199.58</v>
      </c>
    </row>
    <row r="70" spans="1:30" x14ac:dyDescent="0.2">
      <c r="A70" s="62" t="s">
        <v>277</v>
      </c>
      <c r="B70" s="295">
        <v>313174.84999999998</v>
      </c>
      <c r="C70" s="295">
        <v>30870</v>
      </c>
      <c r="D70" s="295">
        <v>34175.83</v>
      </c>
      <c r="F70" s="62">
        <v>516782.27</v>
      </c>
      <c r="G70" s="62">
        <v>820130.36</v>
      </c>
      <c r="I70" s="297">
        <v>22530</v>
      </c>
      <c r="J70" s="297">
        <v>16120.91</v>
      </c>
      <c r="K70" s="297">
        <v>134155</v>
      </c>
      <c r="L70" s="297">
        <v>323.5</v>
      </c>
      <c r="O70" s="62">
        <v>648.83000000000004</v>
      </c>
      <c r="P70" s="62">
        <v>2114406.96</v>
      </c>
      <c r="R70" s="52">
        <v>1940861.45</v>
      </c>
      <c r="S70" s="52">
        <v>94780</v>
      </c>
      <c r="T70" s="52">
        <v>1485.99</v>
      </c>
      <c r="W70" s="300">
        <v>593796</v>
      </c>
      <c r="X70" s="300">
        <v>40352</v>
      </c>
      <c r="Y70" s="300">
        <v>5408</v>
      </c>
      <c r="Z70" s="300">
        <v>1193053.51</v>
      </c>
      <c r="AA70" s="300">
        <v>333202.43</v>
      </c>
      <c r="AD70" s="300">
        <v>10000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N123"/>
  <sheetViews>
    <sheetView zoomScale="90" zoomScaleNormal="90" workbookViewId="0">
      <selection activeCell="F19" sqref="F19"/>
    </sheetView>
  </sheetViews>
  <sheetFormatPr defaultColWidth="9" defaultRowHeight="14.25" x14ac:dyDescent="0.2"/>
  <cols>
    <col min="1" max="1" width="6.125" style="1" bestFit="1" customWidth="1"/>
    <col min="2" max="2" width="14.5" style="1" bestFit="1" customWidth="1"/>
    <col min="3" max="3" width="8.25" style="90" bestFit="1" customWidth="1"/>
    <col min="4" max="4" width="51.75" style="90" bestFit="1" customWidth="1"/>
    <col min="5" max="5" width="39" style="56" bestFit="1" customWidth="1"/>
    <col min="6" max="6" width="32.125" style="123" bestFit="1" customWidth="1"/>
    <col min="7" max="7" width="31.25" style="123" bestFit="1" customWidth="1"/>
    <col min="8" max="8" width="23" style="123" bestFit="1" customWidth="1"/>
    <col min="9" max="9" width="22.75" style="123" bestFit="1" customWidth="1"/>
    <col min="10" max="11" width="14.875" style="56" bestFit="1" customWidth="1"/>
    <col min="12" max="12" width="16.875" style="276" bestFit="1" customWidth="1"/>
    <col min="13" max="13" width="19.125" style="276" bestFit="1" customWidth="1"/>
    <col min="14" max="14" width="18.375" style="276" bestFit="1" customWidth="1"/>
    <col min="15" max="15" width="20.375" style="276" bestFit="1" customWidth="1"/>
    <col min="16" max="16" width="22.625" style="56" bestFit="1" customWidth="1"/>
    <col min="17" max="17" width="26.75" style="56" bestFit="1" customWidth="1"/>
    <col min="18" max="18" width="26.875" style="56" bestFit="1" customWidth="1"/>
    <col min="19" max="19" width="17" style="56" bestFit="1" customWidth="1"/>
    <col min="20" max="20" width="43.125" style="100" bestFit="1" customWidth="1"/>
    <col min="21" max="21" width="43.875" style="100" bestFit="1" customWidth="1"/>
    <col min="22" max="22" width="28" style="100" bestFit="1" customWidth="1"/>
    <col min="23" max="23" width="37.5" style="100" bestFit="1" customWidth="1"/>
    <col min="24" max="24" width="53.375" style="100" bestFit="1" customWidth="1"/>
    <col min="25" max="25" width="54.875" style="100" bestFit="1" customWidth="1"/>
    <col min="26" max="26" width="19.375" style="100" bestFit="1" customWidth="1"/>
    <col min="27" max="27" width="25.75" style="124" bestFit="1" customWidth="1"/>
    <col min="28" max="28" width="24.125" style="124" bestFit="1" customWidth="1"/>
    <col min="29" max="29" width="41.25" style="124" bestFit="1" customWidth="1"/>
    <col min="30" max="30" width="29.875" style="124" bestFit="1" customWidth="1"/>
    <col min="31" max="31" width="32.125" style="124" bestFit="1" customWidth="1"/>
    <col min="32" max="32" width="32.375" style="124" bestFit="1" customWidth="1"/>
    <col min="33" max="34" width="34.25" style="124" bestFit="1" customWidth="1"/>
    <col min="35" max="35" width="17.25" style="53" bestFit="1" customWidth="1"/>
    <col min="36" max="36" width="14.5" style="34" bestFit="1" customWidth="1"/>
    <col min="37" max="37" width="15.125" style="31" bestFit="1" customWidth="1"/>
    <col min="38" max="38" width="16.125" style="49" bestFit="1" customWidth="1"/>
    <col min="39" max="39" width="16.125" style="41" bestFit="1" customWidth="1"/>
    <col min="40" max="40" width="15.75" style="32" bestFit="1" customWidth="1"/>
    <col min="41" max="16384" width="9" style="1"/>
  </cols>
  <sheetData>
    <row r="1" spans="1:40" x14ac:dyDescent="0.2">
      <c r="E1" s="56" t="s">
        <v>590</v>
      </c>
      <c r="F1" s="123" t="s">
        <v>1437</v>
      </c>
      <c r="G1" s="123" t="s">
        <v>1438</v>
      </c>
      <c r="H1" s="123" t="s">
        <v>1439</v>
      </c>
      <c r="I1" s="123" t="s">
        <v>1440</v>
      </c>
      <c r="J1" s="56" t="s">
        <v>1441</v>
      </c>
      <c r="K1" s="56" t="s">
        <v>1442</v>
      </c>
      <c r="L1" s="276" t="s">
        <v>1444</v>
      </c>
      <c r="M1" s="276" t="s">
        <v>1445</v>
      </c>
      <c r="N1" s="276" t="s">
        <v>1446</v>
      </c>
      <c r="O1" s="276" t="s">
        <v>1447</v>
      </c>
      <c r="P1" s="56" t="s">
        <v>1448</v>
      </c>
      <c r="Q1" s="56" t="s">
        <v>1449</v>
      </c>
      <c r="R1" s="56" t="s">
        <v>1450</v>
      </c>
      <c r="S1" s="56" t="s">
        <v>1451</v>
      </c>
      <c r="T1" s="100" t="s">
        <v>1452</v>
      </c>
      <c r="U1" s="100" t="s">
        <v>1453</v>
      </c>
      <c r="V1" s="100" t="s">
        <v>1454</v>
      </c>
      <c r="W1" s="100" t="s">
        <v>1455</v>
      </c>
      <c r="X1" s="100" t="s">
        <v>1568</v>
      </c>
      <c r="Y1" s="100" t="s">
        <v>1456</v>
      </c>
      <c r="Z1" s="100" t="s">
        <v>1457</v>
      </c>
      <c r="AA1" s="124" t="s">
        <v>1458</v>
      </c>
      <c r="AB1" s="124" t="s">
        <v>1569</v>
      </c>
      <c r="AC1" s="124" t="s">
        <v>1459</v>
      </c>
      <c r="AD1" s="124" t="s">
        <v>1460</v>
      </c>
      <c r="AE1" s="124" t="s">
        <v>1461</v>
      </c>
      <c r="AF1" s="124" t="s">
        <v>1462</v>
      </c>
      <c r="AG1" s="124" t="s">
        <v>1571</v>
      </c>
      <c r="AH1" s="124" t="s">
        <v>1464</v>
      </c>
      <c r="AI1" s="52" t="s">
        <v>6</v>
      </c>
      <c r="AJ1" s="33" t="s">
        <v>7</v>
      </c>
      <c r="AK1" s="16" t="s">
        <v>8</v>
      </c>
      <c r="AL1" s="22" t="s">
        <v>9</v>
      </c>
      <c r="AM1" s="23" t="s">
        <v>10</v>
      </c>
      <c r="AN1" s="71" t="s">
        <v>11</v>
      </c>
    </row>
    <row r="2" spans="1:40" x14ac:dyDescent="0.2">
      <c r="E2" s="56" t="s">
        <v>591</v>
      </c>
      <c r="F2" s="123" t="s">
        <v>1465</v>
      </c>
      <c r="G2" s="123" t="s">
        <v>1466</v>
      </c>
      <c r="H2" s="123" t="s">
        <v>1467</v>
      </c>
      <c r="I2" s="123" t="s">
        <v>1468</v>
      </c>
      <c r="J2" s="56" t="s">
        <v>1469</v>
      </c>
      <c r="K2" s="56" t="s">
        <v>1470</v>
      </c>
      <c r="L2" s="276" t="s">
        <v>1472</v>
      </c>
      <c r="M2" s="276" t="s">
        <v>1473</v>
      </c>
      <c r="N2" s="276" t="s">
        <v>1474</v>
      </c>
      <c r="O2" s="276" t="s">
        <v>1475</v>
      </c>
      <c r="P2" s="56" t="s">
        <v>1476</v>
      </c>
      <c r="Q2" s="56" t="s">
        <v>1477</v>
      </c>
      <c r="R2" s="56" t="s">
        <v>1478</v>
      </c>
      <c r="S2" s="56" t="s">
        <v>1479</v>
      </c>
      <c r="T2" s="100" t="s">
        <v>1480</v>
      </c>
      <c r="U2" s="100" t="s">
        <v>1481</v>
      </c>
      <c r="V2" s="100" t="s">
        <v>1482</v>
      </c>
      <c r="W2" s="100" t="s">
        <v>1483</v>
      </c>
      <c r="X2" s="100" t="s">
        <v>1573</v>
      </c>
      <c r="Y2" s="100" t="s">
        <v>1484</v>
      </c>
      <c r="Z2" s="100" t="s">
        <v>1485</v>
      </c>
      <c r="AA2" s="124" t="s">
        <v>1486</v>
      </c>
      <c r="AB2" s="124" t="s">
        <v>1574</v>
      </c>
      <c r="AC2" s="124" t="s">
        <v>1487</v>
      </c>
      <c r="AD2" s="124" t="s">
        <v>1488</v>
      </c>
      <c r="AE2" s="124" t="s">
        <v>1489</v>
      </c>
      <c r="AF2" s="124" t="s">
        <v>1490</v>
      </c>
      <c r="AG2" s="124" t="s">
        <v>1576</v>
      </c>
      <c r="AH2" s="124" t="s">
        <v>1492</v>
      </c>
      <c r="AI2" s="52"/>
      <c r="AJ2" s="33"/>
      <c r="AK2" s="16"/>
      <c r="AL2" s="24"/>
      <c r="AM2" s="25"/>
      <c r="AN2" s="16"/>
    </row>
    <row r="3" spans="1:40" x14ac:dyDescent="0.2">
      <c r="C3" s="90" t="s">
        <v>815</v>
      </c>
      <c r="E3" s="56" t="s">
        <v>592</v>
      </c>
      <c r="F3" s="123">
        <v>33129929.649999999</v>
      </c>
      <c r="G3" s="123">
        <v>5031017.43</v>
      </c>
      <c r="H3" s="123">
        <v>3455287.36</v>
      </c>
      <c r="I3" s="123">
        <v>75.42</v>
      </c>
      <c r="J3" s="56">
        <v>76175575.989999995</v>
      </c>
      <c r="K3" s="56">
        <v>37756794.460000001</v>
      </c>
      <c r="L3" s="276">
        <v>467661.1</v>
      </c>
      <c r="M3" s="276">
        <v>1700783.99</v>
      </c>
      <c r="N3" s="276">
        <v>13000</v>
      </c>
      <c r="O3" s="276">
        <v>4200192.6399999997</v>
      </c>
      <c r="P3" s="56">
        <v>373241.95</v>
      </c>
      <c r="Q3" s="56">
        <v>-123447658.81</v>
      </c>
      <c r="R3" s="56">
        <v>130947705.92</v>
      </c>
      <c r="S3" s="56">
        <v>126626131.06999999</v>
      </c>
      <c r="T3" s="100">
        <v>15.35</v>
      </c>
      <c r="U3" s="100">
        <v>110448959.67</v>
      </c>
      <c r="V3" s="100">
        <v>17265979.93</v>
      </c>
      <c r="W3" s="100">
        <v>68556.12</v>
      </c>
      <c r="X3" s="100">
        <v>4150</v>
      </c>
      <c r="Y3" s="100">
        <v>124501919.84</v>
      </c>
      <c r="Z3" s="100">
        <v>16345237.09</v>
      </c>
      <c r="AA3" s="124">
        <v>158488701.68000001</v>
      </c>
      <c r="AB3" s="124">
        <v>1530</v>
      </c>
      <c r="AC3" s="124">
        <v>284821</v>
      </c>
      <c r="AD3" s="124">
        <v>413494.6</v>
      </c>
      <c r="AE3" s="124">
        <v>68393767.890000001</v>
      </c>
      <c r="AF3" s="124">
        <v>21000093.719999999</v>
      </c>
      <c r="AG3" s="124">
        <v>27</v>
      </c>
      <c r="AH3" s="124">
        <v>1452168.15</v>
      </c>
      <c r="AI3" s="100">
        <f>SUM(AI4:AI123)</f>
        <v>41616309.859999999</v>
      </c>
      <c r="AJ3" s="108">
        <f t="shared" ref="AJ3:AN3" si="0">SUM(AJ4:AJ123)</f>
        <v>6381637.7299999995</v>
      </c>
      <c r="AK3" s="26">
        <f t="shared" si="0"/>
        <v>35234672.129999988</v>
      </c>
      <c r="AL3" s="27">
        <f t="shared" si="0"/>
        <v>267684092.33999994</v>
      </c>
      <c r="AM3" s="19">
        <f>SUM(AM4:AM123)</f>
        <v>249077958.42000005</v>
      </c>
      <c r="AN3" s="32">
        <f t="shared" si="0"/>
        <v>18606133.920000006</v>
      </c>
    </row>
    <row r="4" spans="1:40" x14ac:dyDescent="0.2">
      <c r="E4" s="56" t="s">
        <v>1903</v>
      </c>
      <c r="F4" s="123">
        <v>661215.24</v>
      </c>
      <c r="H4" s="123">
        <v>47539</v>
      </c>
      <c r="I4" s="123">
        <v>0</v>
      </c>
      <c r="J4" s="56">
        <v>9</v>
      </c>
      <c r="K4" s="56">
        <v>38957</v>
      </c>
      <c r="L4" s="276">
        <v>24040</v>
      </c>
      <c r="M4" s="276">
        <v>18350.810000000001</v>
      </c>
      <c r="O4" s="276">
        <v>37425.040000000001</v>
      </c>
      <c r="R4" s="56">
        <v>-66551.03</v>
      </c>
      <c r="S4" s="56">
        <v>560321.12</v>
      </c>
      <c r="V4" s="100">
        <v>5000</v>
      </c>
      <c r="Y4" s="100">
        <v>2987382</v>
      </c>
      <c r="Z4" s="100">
        <v>1182035.25</v>
      </c>
      <c r="AA4" s="124">
        <v>2994362</v>
      </c>
      <c r="AB4" s="124">
        <v>1530</v>
      </c>
      <c r="AD4" s="124">
        <v>24951</v>
      </c>
      <c r="AE4" s="124">
        <v>979439.95</v>
      </c>
      <c r="AI4" s="100">
        <f t="shared" ref="AI4:AI35" si="1">SUM(F4:I4)</f>
        <v>708754.24</v>
      </c>
      <c r="AJ4" s="108">
        <f t="shared" ref="AJ4:AJ35" si="2">SUM(L4:O4)</f>
        <v>79815.850000000006</v>
      </c>
      <c r="AK4" s="26">
        <f>AI4-AJ4</f>
        <v>628938.39</v>
      </c>
      <c r="AL4" s="27">
        <f>SUM(T4:Z4)</f>
        <v>4174417.25</v>
      </c>
      <c r="AM4" s="19">
        <f>SUM(AA4:AH4)</f>
        <v>4000282.95</v>
      </c>
      <c r="AN4" s="32">
        <f>AL4-AM4</f>
        <v>174134.29999999981</v>
      </c>
    </row>
    <row r="5" spans="1:40" x14ac:dyDescent="0.2">
      <c r="E5" s="56" t="s">
        <v>1904</v>
      </c>
      <c r="F5" s="123">
        <v>0.32</v>
      </c>
      <c r="H5" s="123">
        <v>19500</v>
      </c>
      <c r="I5" s="123">
        <v>0</v>
      </c>
      <c r="J5" s="56">
        <v>111559.55</v>
      </c>
      <c r="K5" s="56">
        <v>24978.11</v>
      </c>
      <c r="O5" s="276">
        <v>0.32</v>
      </c>
      <c r="R5" s="56">
        <v>-1738629.24</v>
      </c>
      <c r="S5" s="56">
        <v>2026803.02</v>
      </c>
      <c r="Y5" s="100">
        <v>1781648.84</v>
      </c>
      <c r="Z5" s="100">
        <v>583080.98</v>
      </c>
      <c r="AA5" s="124">
        <v>1805148.84</v>
      </c>
      <c r="AE5" s="124">
        <v>555248.98</v>
      </c>
      <c r="AF5" s="124">
        <v>136468.12</v>
      </c>
      <c r="AI5" s="100">
        <f t="shared" si="1"/>
        <v>19500.32</v>
      </c>
      <c r="AJ5" s="108">
        <f t="shared" si="2"/>
        <v>0.32</v>
      </c>
      <c r="AK5" s="26">
        <f t="shared" ref="AK5:AK68" si="3">AI5-AJ5</f>
        <v>19500</v>
      </c>
      <c r="AL5" s="27">
        <f t="shared" ref="AL5:AL68" si="4">SUM(T5:Z5)</f>
        <v>2364729.8200000003</v>
      </c>
      <c r="AM5" s="19">
        <f t="shared" ref="AM5:AM68" si="5">SUM(AA5:AH5)</f>
        <v>2496865.9400000004</v>
      </c>
      <c r="AN5" s="32">
        <f t="shared" ref="AN5:AN68" si="6">AL5-AM5</f>
        <v>-132136.12000000011</v>
      </c>
    </row>
    <row r="6" spans="1:40" x14ac:dyDescent="0.2">
      <c r="E6" s="56" t="s">
        <v>1905</v>
      </c>
      <c r="F6" s="123">
        <v>690424.46</v>
      </c>
      <c r="H6" s="123">
        <v>81598</v>
      </c>
      <c r="I6" s="123">
        <v>0</v>
      </c>
      <c r="J6" s="56">
        <v>2762197.67</v>
      </c>
      <c r="K6" s="56">
        <v>13365.64</v>
      </c>
      <c r="L6" s="276">
        <v>0</v>
      </c>
      <c r="M6" s="276">
        <v>8245.2000000000007</v>
      </c>
      <c r="O6" s="276">
        <v>690406.41</v>
      </c>
      <c r="R6" s="56">
        <v>2244968.71</v>
      </c>
      <c r="S6" s="56">
        <v>716949.66</v>
      </c>
      <c r="W6" s="100">
        <v>18.05</v>
      </c>
      <c r="Y6" s="100">
        <v>2158109.02</v>
      </c>
      <c r="Z6" s="100">
        <v>496047.87</v>
      </c>
      <c r="AA6" s="124">
        <v>2187469.02</v>
      </c>
      <c r="AD6" s="124">
        <v>9417</v>
      </c>
      <c r="AE6" s="124">
        <v>422774.53</v>
      </c>
      <c r="AF6" s="124">
        <v>147498.6</v>
      </c>
      <c r="AI6" s="100">
        <f t="shared" si="1"/>
        <v>772022.46</v>
      </c>
      <c r="AJ6" s="108">
        <f t="shared" si="2"/>
        <v>698651.61</v>
      </c>
      <c r="AK6" s="26">
        <f t="shared" si="3"/>
        <v>73370.849999999977</v>
      </c>
      <c r="AL6" s="27">
        <f t="shared" si="4"/>
        <v>2654174.94</v>
      </c>
      <c r="AM6" s="19">
        <f t="shared" si="5"/>
        <v>2767159.15</v>
      </c>
      <c r="AN6" s="32">
        <f t="shared" si="6"/>
        <v>-112984.20999999996</v>
      </c>
    </row>
    <row r="7" spans="1:40" x14ac:dyDescent="0.2">
      <c r="A7" s="1" t="s">
        <v>593</v>
      </c>
      <c r="E7" s="56" t="s">
        <v>1906</v>
      </c>
      <c r="F7" s="123">
        <v>12.95</v>
      </c>
      <c r="H7" s="123">
        <v>54336.93</v>
      </c>
      <c r="I7" s="123">
        <v>0</v>
      </c>
      <c r="J7" s="56">
        <v>2966735.34</v>
      </c>
      <c r="K7" s="56">
        <v>425089.27</v>
      </c>
      <c r="L7" s="276">
        <v>0</v>
      </c>
      <c r="M7" s="276">
        <v>4538.26</v>
      </c>
      <c r="O7" s="276">
        <v>6.91</v>
      </c>
      <c r="R7" s="56">
        <v>2601053.7799999998</v>
      </c>
      <c r="S7" s="56">
        <v>550717.67000000004</v>
      </c>
      <c r="W7" s="100">
        <v>6.04</v>
      </c>
      <c r="Y7" s="100">
        <v>1230848.1000000001</v>
      </c>
      <c r="Z7" s="100">
        <v>1104301.0900000001</v>
      </c>
      <c r="AA7" s="124">
        <v>1260748.1000000001</v>
      </c>
      <c r="AD7" s="124">
        <v>26298</v>
      </c>
      <c r="AE7" s="124">
        <v>415267.87</v>
      </c>
      <c r="AF7" s="124">
        <v>342983.39</v>
      </c>
      <c r="AI7" s="100">
        <f t="shared" si="1"/>
        <v>54349.88</v>
      </c>
      <c r="AJ7" s="108">
        <f t="shared" si="2"/>
        <v>4545.17</v>
      </c>
      <c r="AK7" s="26">
        <f t="shared" si="3"/>
        <v>49804.71</v>
      </c>
      <c r="AL7" s="27">
        <f t="shared" si="4"/>
        <v>2335155.2300000004</v>
      </c>
      <c r="AM7" s="19">
        <f t="shared" si="5"/>
        <v>2045297.3600000003</v>
      </c>
      <c r="AN7" s="32">
        <f t="shared" si="6"/>
        <v>289857.87000000011</v>
      </c>
    </row>
    <row r="8" spans="1:40" x14ac:dyDescent="0.2">
      <c r="E8" s="56" t="s">
        <v>1907</v>
      </c>
      <c r="F8" s="123">
        <v>313714.94</v>
      </c>
      <c r="G8" s="123">
        <v>56450</v>
      </c>
      <c r="H8" s="123">
        <v>25341</v>
      </c>
      <c r="I8" s="123">
        <v>0</v>
      </c>
      <c r="J8" s="56">
        <v>414545.31</v>
      </c>
      <c r="K8" s="56">
        <v>191738.81</v>
      </c>
      <c r="L8" s="276">
        <v>10210</v>
      </c>
      <c r="M8" s="276">
        <v>5143.75</v>
      </c>
      <c r="O8" s="276">
        <v>94000</v>
      </c>
      <c r="R8" s="56">
        <v>-1401932.9</v>
      </c>
      <c r="S8" s="56">
        <v>2257089.6800000002</v>
      </c>
      <c r="V8" s="100">
        <v>371244.92</v>
      </c>
      <c r="Y8" s="100">
        <v>1051852.8500000001</v>
      </c>
      <c r="Z8" s="100">
        <v>443872.37</v>
      </c>
      <c r="AA8" s="124">
        <v>1079352.8500000001</v>
      </c>
      <c r="AE8" s="124">
        <v>525008.1</v>
      </c>
      <c r="AF8" s="124">
        <v>220619.66</v>
      </c>
      <c r="AI8" s="100">
        <f t="shared" si="1"/>
        <v>395505.94</v>
      </c>
      <c r="AJ8" s="108">
        <f t="shared" si="2"/>
        <v>109353.75</v>
      </c>
      <c r="AK8" s="26">
        <f t="shared" si="3"/>
        <v>286152.19</v>
      </c>
      <c r="AL8" s="27">
        <f t="shared" si="4"/>
        <v>1866970.1400000001</v>
      </c>
      <c r="AM8" s="19">
        <f t="shared" si="5"/>
        <v>1824980.61</v>
      </c>
      <c r="AN8" s="32">
        <f t="shared" si="6"/>
        <v>41989.530000000028</v>
      </c>
    </row>
    <row r="9" spans="1:40" x14ac:dyDescent="0.2">
      <c r="E9" s="56" t="s">
        <v>1908</v>
      </c>
      <c r="F9" s="123">
        <v>7994.58</v>
      </c>
      <c r="H9" s="123">
        <v>0</v>
      </c>
      <c r="I9" s="123">
        <v>75.42</v>
      </c>
      <c r="J9" s="56">
        <v>4042431.61</v>
      </c>
      <c r="K9" s="56">
        <v>364947.37</v>
      </c>
      <c r="L9" s="276">
        <v>16070</v>
      </c>
      <c r="M9" s="276">
        <v>2023.62</v>
      </c>
      <c r="O9" s="276">
        <v>0</v>
      </c>
      <c r="R9" s="56">
        <v>4160145.27</v>
      </c>
      <c r="S9" s="56">
        <v>253201</v>
      </c>
      <c r="U9" s="100">
        <v>22840</v>
      </c>
      <c r="Y9" s="100">
        <v>1097434.5</v>
      </c>
      <c r="Z9" s="100">
        <v>635681.48</v>
      </c>
      <c r="AA9" s="124">
        <v>1116084.5</v>
      </c>
      <c r="AD9" s="124">
        <v>39842</v>
      </c>
      <c r="AE9" s="124">
        <v>302713.09999999998</v>
      </c>
      <c r="AF9" s="124">
        <v>313307.28999999998</v>
      </c>
      <c r="AI9" s="100">
        <f t="shared" si="1"/>
        <v>8070</v>
      </c>
      <c r="AJ9" s="108">
        <f t="shared" si="2"/>
        <v>18093.62</v>
      </c>
      <c r="AK9" s="26">
        <f t="shared" si="3"/>
        <v>-10023.619999999999</v>
      </c>
      <c r="AL9" s="27">
        <f t="shared" si="4"/>
        <v>1755955.98</v>
      </c>
      <c r="AM9" s="19">
        <f t="shared" si="5"/>
        <v>1771946.8900000001</v>
      </c>
      <c r="AN9" s="32">
        <f t="shared" si="6"/>
        <v>-15990.910000000149</v>
      </c>
    </row>
    <row r="10" spans="1:40" x14ac:dyDescent="0.2">
      <c r="E10" s="56" t="s">
        <v>1909</v>
      </c>
      <c r="F10" s="123">
        <v>295635.40999999997</v>
      </c>
      <c r="H10" s="123">
        <v>11820</v>
      </c>
      <c r="I10" s="123">
        <v>0</v>
      </c>
      <c r="J10" s="56">
        <v>3434476.02</v>
      </c>
      <c r="K10" s="56">
        <v>3</v>
      </c>
      <c r="O10" s="276">
        <v>295600</v>
      </c>
      <c r="R10" s="56">
        <v>2598603.14</v>
      </c>
      <c r="T10" s="100">
        <v>15.35</v>
      </c>
      <c r="W10" s="100">
        <v>19.920000000000002</v>
      </c>
      <c r="Y10" s="100">
        <v>1003583</v>
      </c>
      <c r="Z10" s="100">
        <v>1254044.81</v>
      </c>
      <c r="AA10" s="124">
        <v>1008293</v>
      </c>
      <c r="AD10" s="124">
        <v>23325</v>
      </c>
      <c r="AE10" s="124">
        <v>264689.81</v>
      </c>
      <c r="AF10" s="124">
        <v>113623.98</v>
      </c>
      <c r="AI10" s="100">
        <f t="shared" si="1"/>
        <v>307455.40999999997</v>
      </c>
      <c r="AJ10" s="108">
        <f t="shared" si="2"/>
        <v>295600</v>
      </c>
      <c r="AK10" s="26">
        <f t="shared" si="3"/>
        <v>11855.409999999974</v>
      </c>
      <c r="AL10" s="27">
        <f t="shared" si="4"/>
        <v>2257663.08</v>
      </c>
      <c r="AM10" s="19">
        <f t="shared" si="5"/>
        <v>1409931.79</v>
      </c>
      <c r="AN10" s="32">
        <f t="shared" si="6"/>
        <v>847731.29</v>
      </c>
    </row>
    <row r="11" spans="1:40" x14ac:dyDescent="0.2">
      <c r="E11" s="56" t="s">
        <v>1910</v>
      </c>
      <c r="F11" s="123">
        <v>3200</v>
      </c>
      <c r="H11" s="123">
        <v>0</v>
      </c>
      <c r="I11" s="123">
        <v>0</v>
      </c>
      <c r="J11" s="56">
        <v>857376</v>
      </c>
      <c r="K11" s="56">
        <v>225304.07</v>
      </c>
      <c r="O11" s="276">
        <v>0</v>
      </c>
      <c r="R11" s="56">
        <v>401061.08</v>
      </c>
      <c r="S11" s="56">
        <v>99610.62</v>
      </c>
      <c r="Y11" s="100">
        <v>460414.5</v>
      </c>
      <c r="Z11" s="100">
        <v>1417158.33</v>
      </c>
      <c r="AA11" s="124">
        <v>469462.5</v>
      </c>
      <c r="AD11" s="124">
        <v>23128</v>
      </c>
      <c r="AE11" s="124">
        <v>524407.32999999996</v>
      </c>
      <c r="AF11" s="124">
        <v>275366.63</v>
      </c>
      <c r="AI11" s="100">
        <f t="shared" si="1"/>
        <v>3200</v>
      </c>
      <c r="AJ11" s="108">
        <f t="shared" si="2"/>
        <v>0</v>
      </c>
      <c r="AK11" s="26">
        <f t="shared" si="3"/>
        <v>3200</v>
      </c>
      <c r="AL11" s="27">
        <f t="shared" si="4"/>
        <v>1877572.83</v>
      </c>
      <c r="AM11" s="19">
        <f t="shared" si="5"/>
        <v>1292364.46</v>
      </c>
      <c r="AN11" s="32">
        <f t="shared" si="6"/>
        <v>585208.37000000011</v>
      </c>
    </row>
    <row r="12" spans="1:40" x14ac:dyDescent="0.2">
      <c r="A12" s="1" t="s">
        <v>423</v>
      </c>
      <c r="B12" s="1" t="s">
        <v>425</v>
      </c>
      <c r="C12" s="90">
        <v>4017</v>
      </c>
      <c r="D12" s="90" t="s">
        <v>1027</v>
      </c>
      <c r="E12" s="56" t="s">
        <v>1911</v>
      </c>
      <c r="F12" s="123">
        <v>183429.38</v>
      </c>
      <c r="G12" s="123">
        <v>0</v>
      </c>
      <c r="H12" s="123">
        <v>27658.28</v>
      </c>
      <c r="J12" s="56">
        <v>1369128.84</v>
      </c>
      <c r="K12" s="56">
        <v>512232.63</v>
      </c>
      <c r="L12" s="276">
        <v>0</v>
      </c>
      <c r="M12" s="276">
        <v>9240</v>
      </c>
      <c r="O12" s="276">
        <v>0</v>
      </c>
      <c r="R12" s="56">
        <v>38637.58</v>
      </c>
      <c r="S12" s="56">
        <v>685585.33</v>
      </c>
      <c r="U12" s="100">
        <v>873142.85</v>
      </c>
      <c r="V12" s="100">
        <v>285027</v>
      </c>
      <c r="W12" s="100">
        <v>1035.6099999999999</v>
      </c>
      <c r="Y12" s="100">
        <v>2662702</v>
      </c>
      <c r="Z12" s="100">
        <v>156600</v>
      </c>
      <c r="AA12" s="124">
        <v>2774545.6</v>
      </c>
      <c r="AE12" s="124">
        <v>707372.95</v>
      </c>
      <c r="AF12" s="124">
        <v>336665.28</v>
      </c>
      <c r="AI12" s="100">
        <f t="shared" si="1"/>
        <v>211087.66</v>
      </c>
      <c r="AJ12" s="108">
        <f t="shared" si="2"/>
        <v>9240</v>
      </c>
      <c r="AK12" s="26">
        <f t="shared" si="3"/>
        <v>201847.66</v>
      </c>
      <c r="AL12" s="27">
        <f t="shared" si="4"/>
        <v>3978507.46</v>
      </c>
      <c r="AM12" s="19">
        <f t="shared" si="5"/>
        <v>3818583.83</v>
      </c>
      <c r="AN12" s="32">
        <f t="shared" si="6"/>
        <v>159923.62999999989</v>
      </c>
    </row>
    <row r="13" spans="1:40" x14ac:dyDescent="0.2">
      <c r="A13" s="1" t="s">
        <v>423</v>
      </c>
      <c r="B13" s="1" t="s">
        <v>425</v>
      </c>
      <c r="C13" s="90">
        <v>4254</v>
      </c>
      <c r="D13" s="90" t="s">
        <v>1028</v>
      </c>
      <c r="E13" s="56" t="s">
        <v>1912</v>
      </c>
      <c r="F13" s="123">
        <v>150824.34</v>
      </c>
      <c r="G13" s="123">
        <v>40931.4</v>
      </c>
      <c r="H13" s="123">
        <v>184556.61</v>
      </c>
      <c r="J13" s="56">
        <v>448795.04</v>
      </c>
      <c r="K13" s="56">
        <v>290057.71999999997</v>
      </c>
      <c r="L13" s="276">
        <v>14200</v>
      </c>
      <c r="M13" s="276">
        <v>7700</v>
      </c>
      <c r="R13" s="56">
        <v>81467.539999999994</v>
      </c>
      <c r="S13" s="56">
        <v>1517319.83</v>
      </c>
      <c r="U13" s="100">
        <v>790426.77</v>
      </c>
      <c r="V13" s="100">
        <v>172900</v>
      </c>
      <c r="W13" s="100">
        <v>550.11</v>
      </c>
      <c r="Y13" s="100">
        <v>2191076.64</v>
      </c>
      <c r="Z13" s="100">
        <v>14400</v>
      </c>
      <c r="AA13" s="124">
        <v>2205476.64</v>
      </c>
      <c r="AE13" s="124">
        <v>649326.06999999995</v>
      </c>
      <c r="AF13" s="124">
        <v>219014</v>
      </c>
      <c r="AI13" s="100">
        <f t="shared" si="1"/>
        <v>376312.35</v>
      </c>
      <c r="AJ13" s="108">
        <f t="shared" si="2"/>
        <v>21900</v>
      </c>
      <c r="AK13" s="26">
        <f t="shared" si="3"/>
        <v>354412.35</v>
      </c>
      <c r="AL13" s="27">
        <f t="shared" si="4"/>
        <v>3169353.52</v>
      </c>
      <c r="AM13" s="19">
        <f t="shared" si="5"/>
        <v>3073816.71</v>
      </c>
      <c r="AN13" s="32">
        <f t="shared" si="6"/>
        <v>95536.810000000056</v>
      </c>
    </row>
    <row r="14" spans="1:40" x14ac:dyDescent="0.2">
      <c r="A14" s="1" t="s">
        <v>423</v>
      </c>
      <c r="B14" s="1" t="s">
        <v>425</v>
      </c>
      <c r="C14" s="90">
        <v>2828</v>
      </c>
      <c r="D14" s="90" t="s">
        <v>1029</v>
      </c>
      <c r="E14" s="56" t="s">
        <v>1913</v>
      </c>
      <c r="F14" s="123">
        <v>384540.14</v>
      </c>
      <c r="G14" s="123">
        <v>286645.15999999997</v>
      </c>
      <c r="H14" s="123">
        <v>27399.73</v>
      </c>
      <c r="J14" s="56">
        <v>1086089</v>
      </c>
      <c r="K14" s="56">
        <v>434638.83</v>
      </c>
      <c r="L14" s="276">
        <v>0</v>
      </c>
      <c r="M14" s="276">
        <v>7565.97</v>
      </c>
      <c r="O14" s="276">
        <v>94500</v>
      </c>
      <c r="R14" s="56">
        <v>44226</v>
      </c>
      <c r="S14" s="56">
        <v>1326846.8</v>
      </c>
      <c r="U14" s="100">
        <v>1089293.6599999999</v>
      </c>
      <c r="V14" s="100">
        <v>191400</v>
      </c>
      <c r="W14" s="100">
        <v>339.76</v>
      </c>
      <c r="Y14" s="100">
        <v>1239483.22</v>
      </c>
      <c r="Z14" s="100">
        <v>1500</v>
      </c>
      <c r="AA14" s="124">
        <v>1338553.22</v>
      </c>
      <c r="AE14" s="124">
        <v>811686.14</v>
      </c>
      <c r="AF14" s="124">
        <v>300528.24</v>
      </c>
      <c r="AI14" s="100">
        <f t="shared" si="1"/>
        <v>698585.03</v>
      </c>
      <c r="AJ14" s="108">
        <f t="shared" si="2"/>
        <v>102065.97</v>
      </c>
      <c r="AK14" s="26">
        <f t="shared" si="3"/>
        <v>596519.06000000006</v>
      </c>
      <c r="AL14" s="27">
        <f t="shared" si="4"/>
        <v>2522016.6399999997</v>
      </c>
      <c r="AM14" s="19">
        <f t="shared" si="5"/>
        <v>2450767.5999999996</v>
      </c>
      <c r="AN14" s="32">
        <f t="shared" si="6"/>
        <v>71249.040000000037</v>
      </c>
    </row>
    <row r="15" spans="1:40" x14ac:dyDescent="0.2">
      <c r="A15" s="1" t="s">
        <v>423</v>
      </c>
      <c r="B15" s="1" t="s">
        <v>425</v>
      </c>
      <c r="C15" s="90">
        <v>4184</v>
      </c>
      <c r="D15" s="90" t="s">
        <v>1030</v>
      </c>
      <c r="E15" s="56" t="s">
        <v>1914</v>
      </c>
      <c r="F15" s="123">
        <v>131464.82</v>
      </c>
      <c r="G15" s="123">
        <v>60278.94</v>
      </c>
      <c r="H15" s="123">
        <v>87600</v>
      </c>
      <c r="J15" s="56">
        <v>148281.76</v>
      </c>
      <c r="K15" s="56">
        <v>374425.1</v>
      </c>
      <c r="L15" s="276">
        <v>0</v>
      </c>
      <c r="M15" s="276">
        <v>2600</v>
      </c>
      <c r="R15" s="56">
        <v>42860</v>
      </c>
      <c r="S15" s="56">
        <v>1336486.2</v>
      </c>
      <c r="U15" s="100">
        <v>1349641.24</v>
      </c>
      <c r="V15" s="100">
        <v>157160</v>
      </c>
      <c r="W15" s="100">
        <v>1019.42</v>
      </c>
      <c r="Y15" s="100">
        <v>2617701.1</v>
      </c>
      <c r="Z15" s="100">
        <v>12000</v>
      </c>
      <c r="AA15" s="124">
        <v>2918031.3</v>
      </c>
      <c r="AE15" s="124">
        <v>745959.21</v>
      </c>
      <c r="AF15" s="124">
        <v>221774.35</v>
      </c>
      <c r="AG15" s="124">
        <v>3</v>
      </c>
      <c r="AH15" s="124">
        <v>205000</v>
      </c>
      <c r="AI15" s="100">
        <f t="shared" si="1"/>
        <v>279343.76</v>
      </c>
      <c r="AJ15" s="108">
        <f t="shared" si="2"/>
        <v>2600</v>
      </c>
      <c r="AK15" s="26">
        <f t="shared" si="3"/>
        <v>276743.76</v>
      </c>
      <c r="AL15" s="27">
        <f t="shared" si="4"/>
        <v>4137521.76</v>
      </c>
      <c r="AM15" s="19">
        <f t="shared" si="5"/>
        <v>4090767.86</v>
      </c>
      <c r="AN15" s="32">
        <f t="shared" si="6"/>
        <v>46753.899999999907</v>
      </c>
    </row>
    <row r="16" spans="1:40" x14ac:dyDescent="0.2">
      <c r="A16" s="1" t="s">
        <v>423</v>
      </c>
      <c r="B16" s="1" t="s">
        <v>425</v>
      </c>
      <c r="C16" s="90">
        <v>7069</v>
      </c>
      <c r="D16" s="90" t="s">
        <v>1031</v>
      </c>
      <c r="E16" s="56" t="s">
        <v>1915</v>
      </c>
      <c r="F16" s="123">
        <v>157773.66</v>
      </c>
      <c r="G16" s="123">
        <v>76589.45</v>
      </c>
      <c r="H16" s="123">
        <v>87563.67</v>
      </c>
      <c r="J16" s="56">
        <v>1157291</v>
      </c>
      <c r="K16" s="56">
        <v>626758.77</v>
      </c>
      <c r="L16" s="276">
        <v>100000</v>
      </c>
      <c r="M16" s="276">
        <v>7000</v>
      </c>
      <c r="R16" s="56">
        <v>160923.57999999999</v>
      </c>
      <c r="S16" s="56">
        <v>2146839.4900000002</v>
      </c>
      <c r="U16" s="100">
        <v>1383952.64</v>
      </c>
      <c r="V16" s="100">
        <v>297600</v>
      </c>
      <c r="W16" s="100">
        <v>399.65</v>
      </c>
      <c r="Y16" s="100">
        <v>2634310.6</v>
      </c>
      <c r="Z16" s="100">
        <v>9000</v>
      </c>
      <c r="AA16" s="124">
        <v>3156706.4</v>
      </c>
      <c r="AE16" s="124">
        <v>816809.61</v>
      </c>
      <c r="AF16" s="124">
        <v>383614.23</v>
      </c>
      <c r="AI16" s="100">
        <f t="shared" si="1"/>
        <v>321926.77999999997</v>
      </c>
      <c r="AJ16" s="108">
        <f t="shared" si="2"/>
        <v>107000</v>
      </c>
      <c r="AK16" s="26">
        <f t="shared" si="3"/>
        <v>214926.77999999997</v>
      </c>
      <c r="AL16" s="27">
        <f t="shared" si="4"/>
        <v>4325262.8899999997</v>
      </c>
      <c r="AM16" s="19">
        <f t="shared" si="5"/>
        <v>4357130.2400000002</v>
      </c>
      <c r="AN16" s="32">
        <f t="shared" si="6"/>
        <v>-31867.350000000559</v>
      </c>
    </row>
    <row r="17" spans="1:40" x14ac:dyDescent="0.2">
      <c r="A17" s="1" t="s">
        <v>423</v>
      </c>
      <c r="B17" s="1" t="s">
        <v>425</v>
      </c>
      <c r="C17" s="90">
        <v>6198</v>
      </c>
      <c r="D17" s="90" t="s">
        <v>1032</v>
      </c>
      <c r="E17" s="56" t="s">
        <v>1916</v>
      </c>
      <c r="F17" s="123">
        <v>679910.43</v>
      </c>
      <c r="G17" s="123">
        <v>0</v>
      </c>
      <c r="H17" s="123">
        <v>106187.73</v>
      </c>
      <c r="J17" s="56">
        <v>222904.41</v>
      </c>
      <c r="K17" s="56">
        <v>349152.31</v>
      </c>
      <c r="L17" s="276">
        <v>7500</v>
      </c>
      <c r="R17" s="56">
        <v>85483.29</v>
      </c>
      <c r="S17" s="56">
        <v>1602780.76</v>
      </c>
      <c r="U17" s="100">
        <v>1210531.07</v>
      </c>
      <c r="V17" s="100">
        <v>348050</v>
      </c>
      <c r="W17" s="100">
        <v>1088.47</v>
      </c>
      <c r="Y17" s="100">
        <v>1717929.2</v>
      </c>
      <c r="Z17" s="100">
        <v>54950</v>
      </c>
      <c r="AA17" s="124">
        <v>2400068.6</v>
      </c>
      <c r="AE17" s="124">
        <v>436141.84</v>
      </c>
      <c r="AF17" s="124">
        <v>191727.42</v>
      </c>
      <c r="AH17" s="124">
        <v>3600</v>
      </c>
      <c r="AI17" s="100">
        <f t="shared" si="1"/>
        <v>786098.16</v>
      </c>
      <c r="AJ17" s="108">
        <f t="shared" si="2"/>
        <v>7500</v>
      </c>
      <c r="AK17" s="26">
        <f t="shared" si="3"/>
        <v>778598.16</v>
      </c>
      <c r="AL17" s="27">
        <f t="shared" si="4"/>
        <v>3332548.74</v>
      </c>
      <c r="AM17" s="19">
        <f t="shared" si="5"/>
        <v>3031537.86</v>
      </c>
      <c r="AN17" s="32">
        <f t="shared" si="6"/>
        <v>301010.88000000035</v>
      </c>
    </row>
    <row r="18" spans="1:40" x14ac:dyDescent="0.2">
      <c r="A18" s="1" t="s">
        <v>423</v>
      </c>
      <c r="B18" s="1" t="s">
        <v>425</v>
      </c>
      <c r="C18" s="90">
        <v>2120</v>
      </c>
      <c r="D18" s="90" t="s">
        <v>1033</v>
      </c>
      <c r="E18" s="56" t="s">
        <v>1917</v>
      </c>
      <c r="F18" s="123">
        <v>334388.25</v>
      </c>
      <c r="G18" s="123">
        <v>0</v>
      </c>
      <c r="H18" s="123">
        <v>28182.7</v>
      </c>
      <c r="J18" s="56">
        <v>545122.97</v>
      </c>
      <c r="K18" s="56">
        <v>2981723.87</v>
      </c>
      <c r="L18" s="276">
        <v>19800</v>
      </c>
      <c r="M18" s="276">
        <v>7744.72</v>
      </c>
      <c r="R18" s="56">
        <v>37609.11</v>
      </c>
      <c r="S18" s="56">
        <v>2036704.82</v>
      </c>
      <c r="U18" s="100">
        <v>842135.72</v>
      </c>
      <c r="V18" s="100">
        <v>175000</v>
      </c>
      <c r="W18" s="100">
        <v>688.04</v>
      </c>
      <c r="Y18" s="100">
        <v>1855875.9</v>
      </c>
      <c r="Z18" s="100">
        <v>3166000</v>
      </c>
      <c r="AA18" s="124">
        <v>1859475.9</v>
      </c>
      <c r="AE18" s="124">
        <v>705176.84</v>
      </c>
      <c r="AF18" s="124">
        <v>694170.06</v>
      </c>
      <c r="AH18" s="124">
        <v>2500</v>
      </c>
      <c r="AI18" s="100">
        <f t="shared" si="1"/>
        <v>362570.95</v>
      </c>
      <c r="AJ18" s="108">
        <f t="shared" si="2"/>
        <v>27544.720000000001</v>
      </c>
      <c r="AK18" s="26">
        <f t="shared" si="3"/>
        <v>335026.23</v>
      </c>
      <c r="AL18" s="27">
        <f t="shared" si="4"/>
        <v>6039699.6600000001</v>
      </c>
      <c r="AM18" s="19">
        <f t="shared" si="5"/>
        <v>3261322.8</v>
      </c>
      <c r="AN18" s="32">
        <f t="shared" si="6"/>
        <v>2778376.8600000003</v>
      </c>
    </row>
    <row r="19" spans="1:40" x14ac:dyDescent="0.2">
      <c r="A19" s="1" t="s">
        <v>423</v>
      </c>
      <c r="B19" s="1" t="s">
        <v>425</v>
      </c>
      <c r="C19" s="90">
        <v>808</v>
      </c>
      <c r="D19" s="90" t="s">
        <v>1034</v>
      </c>
      <c r="E19" s="56" t="s">
        <v>1918</v>
      </c>
      <c r="F19" s="123">
        <v>155749.04999999999</v>
      </c>
      <c r="G19" s="123">
        <v>0</v>
      </c>
      <c r="H19" s="123">
        <v>68378.559999999998</v>
      </c>
      <c r="J19" s="56">
        <v>1264467.03</v>
      </c>
      <c r="K19" s="56">
        <v>863417.93</v>
      </c>
      <c r="L19" s="276">
        <v>4815.1000000000004</v>
      </c>
      <c r="M19" s="276">
        <v>7000</v>
      </c>
      <c r="R19" s="56">
        <v>35762.949999999997</v>
      </c>
      <c r="S19" s="56">
        <v>118427.08</v>
      </c>
      <c r="U19" s="100">
        <v>1042748.84</v>
      </c>
      <c r="V19" s="100">
        <v>85000</v>
      </c>
      <c r="W19" s="100">
        <v>1127.55</v>
      </c>
      <c r="Y19" s="100">
        <v>971000</v>
      </c>
      <c r="Z19" s="100">
        <v>2000</v>
      </c>
      <c r="AA19" s="124">
        <v>973000</v>
      </c>
      <c r="AE19" s="124">
        <v>807524.03</v>
      </c>
      <c r="AF19" s="124">
        <v>390010.68</v>
      </c>
      <c r="AH19" s="124">
        <v>32000</v>
      </c>
      <c r="AI19" s="100">
        <f t="shared" si="1"/>
        <v>224127.61</v>
      </c>
      <c r="AJ19" s="108">
        <f t="shared" si="2"/>
        <v>11815.1</v>
      </c>
      <c r="AK19" s="26">
        <f t="shared" si="3"/>
        <v>212312.50999999998</v>
      </c>
      <c r="AL19" s="27">
        <f t="shared" si="4"/>
        <v>2101876.3899999997</v>
      </c>
      <c r="AM19" s="19">
        <f t="shared" si="5"/>
        <v>2202534.71</v>
      </c>
      <c r="AN19" s="32">
        <f t="shared" si="6"/>
        <v>-100658.3200000003</v>
      </c>
    </row>
    <row r="20" spans="1:40" x14ac:dyDescent="0.2">
      <c r="A20" s="1" t="s">
        <v>423</v>
      </c>
      <c r="B20" s="1" t="s">
        <v>425</v>
      </c>
      <c r="C20" s="90">
        <v>5257</v>
      </c>
      <c r="D20" s="90" t="s">
        <v>1035</v>
      </c>
      <c r="E20" s="56" t="s">
        <v>1919</v>
      </c>
      <c r="F20" s="123">
        <v>195258.44</v>
      </c>
      <c r="G20" s="123">
        <v>178794.2</v>
      </c>
      <c r="H20" s="123">
        <v>70083.48</v>
      </c>
      <c r="J20" s="56">
        <v>212273.14</v>
      </c>
      <c r="K20" s="56">
        <v>361521.65</v>
      </c>
      <c r="L20" s="276">
        <v>0</v>
      </c>
      <c r="M20" s="276">
        <v>7800</v>
      </c>
      <c r="O20" s="276">
        <v>0</v>
      </c>
      <c r="R20" s="56">
        <v>100971</v>
      </c>
      <c r="S20" s="56">
        <v>1863971.92</v>
      </c>
      <c r="U20" s="100">
        <v>1983086.26</v>
      </c>
      <c r="V20" s="100">
        <v>294604</v>
      </c>
      <c r="W20" s="100">
        <v>740.62</v>
      </c>
      <c r="Y20" s="100">
        <v>1046320</v>
      </c>
      <c r="Z20" s="100">
        <v>29700</v>
      </c>
      <c r="AA20" s="124">
        <v>1683622.2</v>
      </c>
      <c r="AE20" s="124">
        <v>1048128.11</v>
      </c>
      <c r="AF20" s="124">
        <v>247879.78</v>
      </c>
      <c r="AH20" s="124">
        <v>85100</v>
      </c>
      <c r="AI20" s="100">
        <f t="shared" si="1"/>
        <v>444136.12</v>
      </c>
      <c r="AJ20" s="108">
        <f t="shared" si="2"/>
        <v>7800</v>
      </c>
      <c r="AK20" s="26">
        <f t="shared" si="3"/>
        <v>436336.12</v>
      </c>
      <c r="AL20" s="27">
        <f t="shared" si="4"/>
        <v>3354450.88</v>
      </c>
      <c r="AM20" s="19">
        <f t="shared" si="5"/>
        <v>3064730.09</v>
      </c>
      <c r="AN20" s="32">
        <f t="shared" si="6"/>
        <v>289720.79000000004</v>
      </c>
    </row>
    <row r="21" spans="1:40" x14ac:dyDescent="0.2">
      <c r="A21" s="1" t="s">
        <v>423</v>
      </c>
      <c r="B21" s="1" t="s">
        <v>425</v>
      </c>
      <c r="C21" s="90">
        <v>5547</v>
      </c>
      <c r="D21" s="90" t="s">
        <v>1036</v>
      </c>
      <c r="E21" s="56" t="s">
        <v>1920</v>
      </c>
      <c r="F21" s="123">
        <v>348045.79</v>
      </c>
      <c r="G21" s="123">
        <v>20217.099999999999</v>
      </c>
      <c r="H21" s="123">
        <v>125021.73</v>
      </c>
      <c r="J21" s="56">
        <v>798036.2</v>
      </c>
      <c r="K21" s="56">
        <v>2524962.67</v>
      </c>
      <c r="L21" s="276">
        <v>0</v>
      </c>
      <c r="M21" s="276">
        <v>7000</v>
      </c>
      <c r="O21" s="276">
        <v>0</v>
      </c>
      <c r="R21" s="56">
        <v>247503.08</v>
      </c>
      <c r="S21" s="56">
        <v>2519990.75</v>
      </c>
      <c r="U21" s="100">
        <v>4059463.55</v>
      </c>
      <c r="V21" s="100">
        <v>141000</v>
      </c>
      <c r="W21" s="100">
        <v>1200.43</v>
      </c>
      <c r="Y21" s="100">
        <v>1914939</v>
      </c>
      <c r="Z21" s="100">
        <v>18400</v>
      </c>
      <c r="AA21" s="124">
        <v>2491069</v>
      </c>
      <c r="AE21" s="124">
        <v>1198475.22</v>
      </c>
      <c r="AF21" s="124">
        <v>574277.47</v>
      </c>
      <c r="AH21" s="124">
        <v>10000</v>
      </c>
      <c r="AI21" s="100">
        <f t="shared" si="1"/>
        <v>493284.61999999994</v>
      </c>
      <c r="AJ21" s="108">
        <f t="shared" si="2"/>
        <v>7000</v>
      </c>
      <c r="AK21" s="26">
        <f t="shared" si="3"/>
        <v>486284.61999999994</v>
      </c>
      <c r="AL21" s="27">
        <f t="shared" si="4"/>
        <v>6135002.9799999995</v>
      </c>
      <c r="AM21" s="19">
        <f t="shared" si="5"/>
        <v>4273821.6899999995</v>
      </c>
      <c r="AN21" s="32">
        <f t="shared" si="6"/>
        <v>1861181.29</v>
      </c>
    </row>
    <row r="22" spans="1:40" x14ac:dyDescent="0.2">
      <c r="A22" s="1" t="s">
        <v>423</v>
      </c>
      <c r="B22" s="1" t="s">
        <v>425</v>
      </c>
      <c r="C22" s="90">
        <v>4817</v>
      </c>
      <c r="D22" s="90" t="s">
        <v>1037</v>
      </c>
      <c r="E22" s="56" t="s">
        <v>1921</v>
      </c>
      <c r="F22" s="123">
        <v>718885.03</v>
      </c>
      <c r="G22" s="123">
        <v>43466.46</v>
      </c>
      <c r="H22" s="123">
        <v>13900</v>
      </c>
      <c r="J22" s="56">
        <v>862207.18</v>
      </c>
      <c r="K22" s="56">
        <v>779880.95</v>
      </c>
      <c r="L22" s="276">
        <v>0</v>
      </c>
      <c r="S22" s="56">
        <v>4994895.4800000004</v>
      </c>
      <c r="U22" s="100">
        <v>1054445.7</v>
      </c>
      <c r="V22" s="100">
        <v>253822</v>
      </c>
      <c r="W22" s="100">
        <v>1664.57</v>
      </c>
      <c r="Y22" s="100">
        <v>2055266</v>
      </c>
      <c r="Z22" s="100">
        <v>5000</v>
      </c>
      <c r="AA22" s="124">
        <v>2079266</v>
      </c>
      <c r="AE22" s="124">
        <v>805278.11</v>
      </c>
      <c r="AF22" s="124">
        <v>519716.47</v>
      </c>
      <c r="AH22" s="124">
        <v>3000</v>
      </c>
      <c r="AI22" s="100">
        <f t="shared" si="1"/>
        <v>776251.49</v>
      </c>
      <c r="AJ22" s="108">
        <f t="shared" si="2"/>
        <v>0</v>
      </c>
      <c r="AK22" s="26">
        <f t="shared" si="3"/>
        <v>776251.49</v>
      </c>
      <c r="AL22" s="27">
        <f t="shared" si="4"/>
        <v>3370198.27</v>
      </c>
      <c r="AM22" s="19">
        <f t="shared" si="5"/>
        <v>3407260.58</v>
      </c>
      <c r="AN22" s="32">
        <f t="shared" si="6"/>
        <v>-37062.310000000056</v>
      </c>
    </row>
    <row r="23" spans="1:40" x14ac:dyDescent="0.2">
      <c r="A23" s="1" t="s">
        <v>423</v>
      </c>
      <c r="B23" s="1" t="s">
        <v>425</v>
      </c>
      <c r="C23" s="90">
        <v>4661</v>
      </c>
      <c r="D23" s="90" t="s">
        <v>1038</v>
      </c>
      <c r="E23" s="56" t="s">
        <v>1922</v>
      </c>
      <c r="F23" s="123">
        <v>117965.88</v>
      </c>
      <c r="G23" s="123">
        <v>165295</v>
      </c>
      <c r="H23" s="123">
        <v>146184.38</v>
      </c>
      <c r="J23" s="56">
        <v>372241.28</v>
      </c>
      <c r="K23" s="56">
        <v>491985.99</v>
      </c>
      <c r="L23" s="276">
        <v>9300</v>
      </c>
      <c r="M23" s="276">
        <v>9440</v>
      </c>
      <c r="O23" s="276">
        <v>6.99</v>
      </c>
      <c r="R23" s="56">
        <v>47326.36</v>
      </c>
      <c r="S23" s="56">
        <v>1550129.81</v>
      </c>
      <c r="U23" s="100">
        <v>1368248.9</v>
      </c>
      <c r="V23" s="100">
        <v>361500</v>
      </c>
      <c r="W23" s="100">
        <v>642.37</v>
      </c>
      <c r="Y23" s="100">
        <v>2420689.6</v>
      </c>
      <c r="Z23" s="100">
        <v>151000</v>
      </c>
      <c r="AA23" s="124">
        <v>2685765</v>
      </c>
      <c r="AE23" s="124">
        <v>528246.30000000005</v>
      </c>
      <c r="AF23" s="124">
        <v>257982.28</v>
      </c>
      <c r="AH23" s="124">
        <v>5600</v>
      </c>
      <c r="AI23" s="100">
        <f t="shared" si="1"/>
        <v>429445.26</v>
      </c>
      <c r="AJ23" s="108">
        <f t="shared" si="2"/>
        <v>18746.990000000002</v>
      </c>
      <c r="AK23" s="26">
        <f t="shared" si="3"/>
        <v>410698.27</v>
      </c>
      <c r="AL23" s="27">
        <f t="shared" si="4"/>
        <v>4302080.87</v>
      </c>
      <c r="AM23" s="19">
        <f t="shared" si="5"/>
        <v>3477593.5799999996</v>
      </c>
      <c r="AN23" s="32">
        <f t="shared" si="6"/>
        <v>824487.2900000005</v>
      </c>
    </row>
    <row r="24" spans="1:40" x14ac:dyDescent="0.2">
      <c r="A24" s="1" t="s">
        <v>423</v>
      </c>
      <c r="B24" s="1" t="s">
        <v>425</v>
      </c>
      <c r="C24" s="90">
        <v>7585</v>
      </c>
      <c r="D24" s="90" t="s">
        <v>1039</v>
      </c>
      <c r="E24" s="56" t="s">
        <v>1923</v>
      </c>
      <c r="F24" s="123">
        <v>2047678.87</v>
      </c>
      <c r="G24" s="123">
        <v>17874.43</v>
      </c>
      <c r="H24" s="123">
        <v>21316.27</v>
      </c>
      <c r="J24" s="56">
        <v>212051.19</v>
      </c>
      <c r="K24" s="56">
        <v>935981.74</v>
      </c>
      <c r="L24" s="276">
        <v>0</v>
      </c>
      <c r="M24" s="276">
        <v>18691.11</v>
      </c>
      <c r="O24" s="276">
        <v>0</v>
      </c>
      <c r="R24" s="56">
        <v>429699.71</v>
      </c>
      <c r="S24" s="56">
        <v>2878887.21</v>
      </c>
      <c r="U24" s="100">
        <v>1314496.08</v>
      </c>
      <c r="V24" s="100">
        <v>275000</v>
      </c>
      <c r="W24" s="100">
        <v>5198.7700000000004</v>
      </c>
      <c r="Y24" s="100">
        <v>3200741.01</v>
      </c>
      <c r="Z24" s="100">
        <v>36200</v>
      </c>
      <c r="AA24" s="124">
        <v>3425261.01</v>
      </c>
      <c r="AE24" s="124">
        <v>1200450.28</v>
      </c>
      <c r="AF24" s="124">
        <v>463950.25</v>
      </c>
      <c r="AH24" s="124">
        <v>366500</v>
      </c>
      <c r="AI24" s="100">
        <f t="shared" si="1"/>
        <v>2086869.57</v>
      </c>
      <c r="AJ24" s="108">
        <f t="shared" si="2"/>
        <v>18691.11</v>
      </c>
      <c r="AK24" s="26">
        <f t="shared" si="3"/>
        <v>2068178.46</v>
      </c>
      <c r="AL24" s="27">
        <f t="shared" si="4"/>
        <v>4831635.8599999994</v>
      </c>
      <c r="AM24" s="19">
        <f t="shared" si="5"/>
        <v>5456161.54</v>
      </c>
      <c r="AN24" s="32">
        <f t="shared" si="6"/>
        <v>-624525.68000000063</v>
      </c>
    </row>
    <row r="25" spans="1:40" x14ac:dyDescent="0.2">
      <c r="A25" s="1" t="s">
        <v>423</v>
      </c>
      <c r="B25" s="1" t="s">
        <v>425</v>
      </c>
      <c r="C25" s="90">
        <v>6519</v>
      </c>
      <c r="D25" s="90" t="s">
        <v>1040</v>
      </c>
      <c r="E25" s="56" t="s">
        <v>1924</v>
      </c>
      <c r="F25" s="123">
        <v>257551.68</v>
      </c>
      <c r="G25" s="123">
        <v>317720</v>
      </c>
      <c r="H25" s="123">
        <v>19313.37</v>
      </c>
      <c r="J25" s="56">
        <v>554815.82999999996</v>
      </c>
      <c r="K25" s="56">
        <v>627249.51</v>
      </c>
      <c r="L25" s="276">
        <v>0</v>
      </c>
      <c r="O25" s="276">
        <v>1916.8</v>
      </c>
      <c r="P25" s="56">
        <v>0</v>
      </c>
      <c r="R25" s="56">
        <v>77197.66</v>
      </c>
      <c r="S25" s="56">
        <v>2079998.65</v>
      </c>
      <c r="U25" s="100">
        <v>898571.92</v>
      </c>
      <c r="V25" s="100">
        <v>328696</v>
      </c>
      <c r="W25" s="100">
        <v>515.01</v>
      </c>
      <c r="Y25" s="100">
        <v>2217039</v>
      </c>
      <c r="Z25" s="100">
        <v>21400</v>
      </c>
      <c r="AA25" s="124">
        <v>2370939</v>
      </c>
      <c r="AE25" s="124">
        <v>589757.99</v>
      </c>
      <c r="AF25" s="124">
        <v>317464.82</v>
      </c>
      <c r="AH25" s="124">
        <v>2000</v>
      </c>
      <c r="AI25" s="100">
        <f t="shared" si="1"/>
        <v>594585.04999999993</v>
      </c>
      <c r="AJ25" s="108">
        <f t="shared" si="2"/>
        <v>1916.8</v>
      </c>
      <c r="AK25" s="26">
        <f t="shared" si="3"/>
        <v>592668.24999999988</v>
      </c>
      <c r="AL25" s="27">
        <f t="shared" si="4"/>
        <v>3466221.9299999997</v>
      </c>
      <c r="AM25" s="19">
        <f t="shared" si="5"/>
        <v>3280161.81</v>
      </c>
      <c r="AN25" s="32">
        <f t="shared" si="6"/>
        <v>186060.11999999965</v>
      </c>
    </row>
    <row r="26" spans="1:40" x14ac:dyDescent="0.2">
      <c r="A26" s="1" t="s">
        <v>423</v>
      </c>
      <c r="B26" s="1" t="s">
        <v>425</v>
      </c>
      <c r="C26" s="90">
        <v>4531</v>
      </c>
      <c r="D26" s="90" t="s">
        <v>1041</v>
      </c>
      <c r="E26" s="56" t="s">
        <v>1925</v>
      </c>
      <c r="F26" s="123">
        <v>472417.92</v>
      </c>
      <c r="G26" s="123">
        <v>48933.07</v>
      </c>
      <c r="H26" s="123">
        <v>37693.269999999997</v>
      </c>
      <c r="J26" s="56">
        <v>1291277.44</v>
      </c>
      <c r="K26" s="56">
        <v>251539.36</v>
      </c>
      <c r="L26" s="276">
        <v>13103</v>
      </c>
      <c r="M26" s="276">
        <v>18202.02</v>
      </c>
      <c r="R26" s="56">
        <v>8780.41</v>
      </c>
      <c r="S26" s="56">
        <v>413083.29</v>
      </c>
      <c r="U26" s="100">
        <v>1373374.61</v>
      </c>
      <c r="V26" s="100">
        <v>197570</v>
      </c>
      <c r="W26" s="100">
        <v>510.82</v>
      </c>
      <c r="Y26" s="100">
        <v>1791382.7</v>
      </c>
      <c r="Z26" s="100">
        <v>43600</v>
      </c>
      <c r="AA26" s="124">
        <v>2069575.9</v>
      </c>
      <c r="AE26" s="124">
        <v>730307.51</v>
      </c>
      <c r="AF26" s="124">
        <v>334171.33</v>
      </c>
      <c r="AH26" s="124">
        <v>50000</v>
      </c>
      <c r="AI26" s="100">
        <f t="shared" si="1"/>
        <v>559044.26</v>
      </c>
      <c r="AJ26" s="108">
        <f t="shared" si="2"/>
        <v>31305.02</v>
      </c>
      <c r="AK26" s="26">
        <f t="shared" si="3"/>
        <v>527739.24</v>
      </c>
      <c r="AL26" s="27">
        <f t="shared" si="4"/>
        <v>3406438.13</v>
      </c>
      <c r="AM26" s="19">
        <f t="shared" si="5"/>
        <v>3184054.74</v>
      </c>
      <c r="AN26" s="32">
        <f t="shared" si="6"/>
        <v>222383.38999999966</v>
      </c>
    </row>
    <row r="27" spans="1:40" x14ac:dyDescent="0.2">
      <c r="A27" s="1" t="s">
        <v>423</v>
      </c>
      <c r="B27" s="1" t="s">
        <v>425</v>
      </c>
      <c r="C27" s="90">
        <v>2937</v>
      </c>
      <c r="D27" s="90" t="s">
        <v>1042</v>
      </c>
      <c r="E27" s="56" t="s">
        <v>1926</v>
      </c>
      <c r="F27" s="123">
        <v>508970.58</v>
      </c>
      <c r="G27" s="123">
        <v>28400</v>
      </c>
      <c r="H27" s="123">
        <v>13929.53</v>
      </c>
      <c r="J27" s="56">
        <v>779778.3</v>
      </c>
      <c r="K27" s="56">
        <v>487192.17</v>
      </c>
      <c r="L27" s="276">
        <v>0</v>
      </c>
      <c r="O27" s="276">
        <v>132800</v>
      </c>
      <c r="R27" s="56">
        <v>210020.24</v>
      </c>
      <c r="S27" s="56">
        <v>2337378.21</v>
      </c>
      <c r="U27" s="100">
        <v>1202798.77</v>
      </c>
      <c r="V27" s="100">
        <v>333128</v>
      </c>
      <c r="W27" s="100">
        <v>843.92</v>
      </c>
      <c r="Y27" s="100">
        <v>1374979.5</v>
      </c>
      <c r="Z27" s="100">
        <v>368300</v>
      </c>
      <c r="AA27" s="124">
        <v>1574909.7</v>
      </c>
      <c r="AE27" s="124">
        <v>1199885.3799999999</v>
      </c>
      <c r="AF27" s="124">
        <v>336437.43</v>
      </c>
      <c r="AG27" s="124">
        <v>24</v>
      </c>
      <c r="AI27" s="100">
        <f t="shared" si="1"/>
        <v>551300.1100000001</v>
      </c>
      <c r="AJ27" s="108">
        <f t="shared" si="2"/>
        <v>132800</v>
      </c>
      <c r="AK27" s="26">
        <f t="shared" si="3"/>
        <v>418500.1100000001</v>
      </c>
      <c r="AL27" s="27">
        <f t="shared" si="4"/>
        <v>3280050.19</v>
      </c>
      <c r="AM27" s="19">
        <f t="shared" si="5"/>
        <v>3111256.5100000002</v>
      </c>
      <c r="AN27" s="32">
        <f t="shared" si="6"/>
        <v>168793.6799999997</v>
      </c>
    </row>
    <row r="28" spans="1:40" x14ac:dyDescent="0.2">
      <c r="A28" s="1" t="s">
        <v>423</v>
      </c>
      <c r="B28" s="1" t="s">
        <v>425</v>
      </c>
      <c r="C28" s="90">
        <v>2576</v>
      </c>
      <c r="D28" s="90" t="s">
        <v>1043</v>
      </c>
      <c r="E28" s="56" t="s">
        <v>1927</v>
      </c>
      <c r="F28" s="123">
        <v>134353.49</v>
      </c>
      <c r="G28" s="123">
        <v>0</v>
      </c>
      <c r="H28" s="123">
        <v>31987.77</v>
      </c>
      <c r="J28" s="56">
        <v>525170.89</v>
      </c>
      <c r="K28" s="56">
        <v>412679.12</v>
      </c>
      <c r="L28" s="276">
        <v>5000</v>
      </c>
      <c r="M28" s="276">
        <v>8950</v>
      </c>
      <c r="O28" s="276">
        <v>0</v>
      </c>
      <c r="R28" s="56">
        <v>53354.91</v>
      </c>
      <c r="S28" s="56">
        <v>2446216.73</v>
      </c>
      <c r="U28" s="100">
        <v>904442.84</v>
      </c>
      <c r="V28" s="100">
        <v>113350</v>
      </c>
      <c r="W28" s="100">
        <v>445.2</v>
      </c>
      <c r="Y28" s="100">
        <v>1365238</v>
      </c>
      <c r="Z28" s="100">
        <v>111600</v>
      </c>
      <c r="AA28" s="124">
        <v>1579320</v>
      </c>
      <c r="AE28" s="124">
        <v>446051.69</v>
      </c>
      <c r="AF28" s="124">
        <v>331253.05</v>
      </c>
      <c r="AH28" s="124">
        <v>122000</v>
      </c>
      <c r="AI28" s="100">
        <f t="shared" si="1"/>
        <v>166341.25999999998</v>
      </c>
      <c r="AJ28" s="108">
        <f t="shared" si="2"/>
        <v>13950</v>
      </c>
      <c r="AK28" s="26">
        <f t="shared" si="3"/>
        <v>152391.25999999998</v>
      </c>
      <c r="AL28" s="27">
        <f t="shared" si="4"/>
        <v>2495076.04</v>
      </c>
      <c r="AM28" s="19">
        <f t="shared" si="5"/>
        <v>2478624.7399999998</v>
      </c>
      <c r="AN28" s="32">
        <f t="shared" si="6"/>
        <v>16451.300000000279</v>
      </c>
    </row>
    <row r="29" spans="1:40" x14ac:dyDescent="0.2">
      <c r="A29" s="1" t="s">
        <v>428</v>
      </c>
      <c r="B29" s="1" t="s">
        <v>429</v>
      </c>
      <c r="C29" s="90">
        <v>3880</v>
      </c>
      <c r="D29" s="90" t="s">
        <v>1044</v>
      </c>
      <c r="E29" s="56" t="s">
        <v>1928</v>
      </c>
      <c r="F29" s="123">
        <v>245100.29</v>
      </c>
      <c r="G29" s="123">
        <v>665010.15</v>
      </c>
      <c r="H29" s="123">
        <v>7561.02</v>
      </c>
      <c r="J29" s="56">
        <v>645492.28</v>
      </c>
      <c r="K29" s="56">
        <v>611097.21</v>
      </c>
      <c r="O29" s="276">
        <v>416185</v>
      </c>
      <c r="S29" s="56">
        <v>1940194.37</v>
      </c>
      <c r="U29" s="100">
        <v>1344293.57</v>
      </c>
      <c r="V29" s="100">
        <v>295447.65999999997</v>
      </c>
      <c r="W29" s="100">
        <v>937.26</v>
      </c>
      <c r="X29" s="100">
        <v>650</v>
      </c>
      <c r="Y29" s="100">
        <v>1661672.5</v>
      </c>
      <c r="AA29" s="124">
        <v>1849822.5</v>
      </c>
      <c r="AE29" s="124">
        <v>883864.44</v>
      </c>
      <c r="AF29" s="124">
        <v>195338.08</v>
      </c>
      <c r="AI29" s="100">
        <f t="shared" si="1"/>
        <v>917671.46000000008</v>
      </c>
      <c r="AJ29" s="108">
        <f t="shared" si="2"/>
        <v>416185</v>
      </c>
      <c r="AK29" s="26">
        <f t="shared" si="3"/>
        <v>501486.46000000008</v>
      </c>
      <c r="AL29" s="27">
        <f t="shared" si="4"/>
        <v>3303000.99</v>
      </c>
      <c r="AM29" s="19">
        <f t="shared" si="5"/>
        <v>2929025.02</v>
      </c>
      <c r="AN29" s="32">
        <f t="shared" si="6"/>
        <v>373975.9700000002</v>
      </c>
    </row>
    <row r="30" spans="1:40" x14ac:dyDescent="0.2">
      <c r="A30" s="1" t="s">
        <v>428</v>
      </c>
      <c r="B30" s="1" t="s">
        <v>429</v>
      </c>
      <c r="C30" s="90">
        <v>3169</v>
      </c>
      <c r="D30" s="90" t="s">
        <v>1045</v>
      </c>
      <c r="E30" s="56" t="s">
        <v>1929</v>
      </c>
      <c r="F30" s="123">
        <v>283078.77</v>
      </c>
      <c r="G30" s="123">
        <v>276722.08</v>
      </c>
      <c r="H30" s="123">
        <v>39911.599999999999</v>
      </c>
      <c r="J30" s="56">
        <v>2585767.6</v>
      </c>
      <c r="K30" s="56">
        <v>308453.18</v>
      </c>
      <c r="S30" s="56">
        <v>225942.27</v>
      </c>
      <c r="U30" s="100">
        <v>1496270.82</v>
      </c>
      <c r="V30" s="100">
        <v>160639.07</v>
      </c>
      <c r="W30" s="100">
        <v>712.76</v>
      </c>
      <c r="Y30" s="100">
        <v>1184036</v>
      </c>
      <c r="AA30" s="124">
        <v>1654779</v>
      </c>
      <c r="AE30" s="124">
        <v>676382.15</v>
      </c>
      <c r="AF30" s="124">
        <v>287305.2</v>
      </c>
      <c r="AI30" s="100">
        <f t="shared" si="1"/>
        <v>599712.45000000007</v>
      </c>
      <c r="AJ30" s="108">
        <f t="shared" si="2"/>
        <v>0</v>
      </c>
      <c r="AK30" s="26">
        <f t="shared" si="3"/>
        <v>599712.45000000007</v>
      </c>
      <c r="AL30" s="27">
        <f t="shared" si="4"/>
        <v>2841658.6500000004</v>
      </c>
      <c r="AM30" s="19">
        <f t="shared" si="5"/>
        <v>2618466.35</v>
      </c>
      <c r="AN30" s="32">
        <f t="shared" si="6"/>
        <v>223192.30000000028</v>
      </c>
    </row>
    <row r="31" spans="1:40" x14ac:dyDescent="0.2">
      <c r="A31" s="1" t="s">
        <v>428</v>
      </c>
      <c r="B31" s="1" t="s">
        <v>429</v>
      </c>
      <c r="C31" s="90">
        <v>7059</v>
      </c>
      <c r="D31" s="90" t="s">
        <v>1046</v>
      </c>
      <c r="E31" s="56" t="s">
        <v>1930</v>
      </c>
      <c r="F31" s="123">
        <v>938277.38</v>
      </c>
      <c r="G31" s="123">
        <v>370947.5</v>
      </c>
      <c r="H31" s="123">
        <v>14953.42</v>
      </c>
      <c r="J31" s="56">
        <v>946214.69</v>
      </c>
      <c r="K31" s="56">
        <v>418651.53</v>
      </c>
      <c r="S31" s="56">
        <v>519805.36</v>
      </c>
      <c r="U31" s="100">
        <v>1699027.42</v>
      </c>
      <c r="V31" s="100">
        <v>995450.1</v>
      </c>
      <c r="W31" s="100">
        <v>2364.39</v>
      </c>
      <c r="X31" s="100">
        <v>3050</v>
      </c>
      <c r="Y31" s="100">
        <v>1324516.2</v>
      </c>
      <c r="AA31" s="124">
        <v>1950006.2</v>
      </c>
      <c r="AE31" s="124">
        <v>1350710.28</v>
      </c>
      <c r="AF31" s="124">
        <v>169050.42</v>
      </c>
      <c r="AI31" s="100">
        <f t="shared" si="1"/>
        <v>1324178.2999999998</v>
      </c>
      <c r="AJ31" s="108">
        <f t="shared" si="2"/>
        <v>0</v>
      </c>
      <c r="AK31" s="26">
        <f t="shared" si="3"/>
        <v>1324178.2999999998</v>
      </c>
      <c r="AL31" s="27">
        <f t="shared" si="4"/>
        <v>4024408.1100000003</v>
      </c>
      <c r="AM31" s="19">
        <f t="shared" si="5"/>
        <v>3469766.9</v>
      </c>
      <c r="AN31" s="32">
        <f t="shared" si="6"/>
        <v>554641.21000000043</v>
      </c>
    </row>
    <row r="32" spans="1:40" x14ac:dyDescent="0.2">
      <c r="A32" s="1" t="s">
        <v>428</v>
      </c>
      <c r="B32" s="1" t="s">
        <v>429</v>
      </c>
      <c r="C32" s="90">
        <v>4668</v>
      </c>
      <c r="D32" s="90" t="s">
        <v>1047</v>
      </c>
      <c r="E32" s="56" t="s">
        <v>1931</v>
      </c>
      <c r="F32" s="123">
        <v>759633.02</v>
      </c>
      <c r="G32" s="123">
        <v>177894.95</v>
      </c>
      <c r="H32" s="123">
        <v>35852.080000000002</v>
      </c>
      <c r="J32" s="56">
        <v>2277815.2200000002</v>
      </c>
      <c r="K32" s="56">
        <v>997175.92</v>
      </c>
      <c r="S32" s="56">
        <v>164243.42000000001</v>
      </c>
      <c r="U32" s="100">
        <v>1227837.2</v>
      </c>
      <c r="V32" s="100">
        <v>527809.18000000005</v>
      </c>
      <c r="W32" s="100">
        <v>1662.62</v>
      </c>
      <c r="Y32" s="100">
        <v>1177138.2</v>
      </c>
      <c r="AA32" s="124">
        <v>1724169.2</v>
      </c>
      <c r="AE32" s="124">
        <v>603615.5</v>
      </c>
      <c r="AF32" s="124">
        <v>333024.33</v>
      </c>
      <c r="AI32" s="100">
        <f t="shared" si="1"/>
        <v>973380.04999999993</v>
      </c>
      <c r="AJ32" s="108">
        <f t="shared" si="2"/>
        <v>0</v>
      </c>
      <c r="AK32" s="26">
        <f t="shared" si="3"/>
        <v>973380.04999999993</v>
      </c>
      <c r="AL32" s="27">
        <f t="shared" si="4"/>
        <v>2934447.2</v>
      </c>
      <c r="AM32" s="19">
        <f t="shared" si="5"/>
        <v>2660809.0300000003</v>
      </c>
      <c r="AN32" s="32">
        <f t="shared" si="6"/>
        <v>273638.16999999993</v>
      </c>
    </row>
    <row r="33" spans="1:40" x14ac:dyDescent="0.2">
      <c r="A33" s="1" t="s">
        <v>428</v>
      </c>
      <c r="B33" s="1" t="s">
        <v>429</v>
      </c>
      <c r="C33" s="90">
        <v>5951</v>
      </c>
      <c r="D33" s="90" t="s">
        <v>1048</v>
      </c>
      <c r="E33" s="56" t="s">
        <v>1932</v>
      </c>
      <c r="F33" s="123">
        <v>362533.57</v>
      </c>
      <c r="G33" s="123">
        <v>111919</v>
      </c>
      <c r="H33" s="123">
        <v>1015.77</v>
      </c>
      <c r="J33" s="56">
        <v>748546.08</v>
      </c>
      <c r="K33" s="56">
        <v>422607.92</v>
      </c>
      <c r="M33" s="276">
        <v>23046.36</v>
      </c>
      <c r="Q33" s="56">
        <v>-403659.22</v>
      </c>
      <c r="S33" s="56">
        <v>3631737.05</v>
      </c>
      <c r="U33" s="100">
        <v>1664286.29</v>
      </c>
      <c r="V33" s="100">
        <v>667171.66</v>
      </c>
      <c r="W33" s="100">
        <v>960.83</v>
      </c>
      <c r="Y33" s="100">
        <v>1335275.1000000001</v>
      </c>
      <c r="AA33" s="124">
        <v>1947455.1</v>
      </c>
      <c r="AE33" s="124">
        <v>978288.84</v>
      </c>
      <c r="AF33" s="124">
        <v>272022.24</v>
      </c>
      <c r="AI33" s="100">
        <f t="shared" si="1"/>
        <v>475468.34</v>
      </c>
      <c r="AJ33" s="108">
        <f t="shared" si="2"/>
        <v>23046.36</v>
      </c>
      <c r="AK33" s="26">
        <f t="shared" si="3"/>
        <v>452421.98000000004</v>
      </c>
      <c r="AL33" s="27">
        <f t="shared" si="4"/>
        <v>3667693.8800000004</v>
      </c>
      <c r="AM33" s="19">
        <f t="shared" si="5"/>
        <v>3197766.1799999997</v>
      </c>
      <c r="AN33" s="32">
        <f t="shared" si="6"/>
        <v>469927.70000000065</v>
      </c>
    </row>
    <row r="34" spans="1:40" x14ac:dyDescent="0.2">
      <c r="A34" s="1" t="s">
        <v>428</v>
      </c>
      <c r="B34" s="1" t="s">
        <v>429</v>
      </c>
      <c r="C34" s="90">
        <v>4528</v>
      </c>
      <c r="D34" s="90" t="s">
        <v>1049</v>
      </c>
      <c r="E34" s="56" t="s">
        <v>1933</v>
      </c>
      <c r="F34" s="123">
        <v>813601.67</v>
      </c>
      <c r="G34" s="123">
        <v>138833.29999999999</v>
      </c>
      <c r="H34" s="123">
        <v>46705.25</v>
      </c>
      <c r="J34" s="56">
        <v>343894.49</v>
      </c>
      <c r="K34" s="56">
        <v>504400.81</v>
      </c>
      <c r="S34" s="56">
        <v>669957.9</v>
      </c>
      <c r="U34" s="100">
        <v>1637454.9</v>
      </c>
      <c r="V34" s="100">
        <v>635755.48</v>
      </c>
      <c r="W34" s="100">
        <v>2498.19</v>
      </c>
      <c r="Y34" s="100">
        <v>1575951</v>
      </c>
      <c r="AA34" s="124">
        <v>2232068</v>
      </c>
      <c r="AE34" s="124">
        <v>1138997.9099999999</v>
      </c>
      <c r="AF34" s="124">
        <v>181820.9</v>
      </c>
      <c r="AI34" s="100">
        <f t="shared" si="1"/>
        <v>999140.22</v>
      </c>
      <c r="AJ34" s="108">
        <f t="shared" si="2"/>
        <v>0</v>
      </c>
      <c r="AK34" s="26">
        <f t="shared" si="3"/>
        <v>999140.22</v>
      </c>
      <c r="AL34" s="27">
        <f t="shared" si="4"/>
        <v>3851659.57</v>
      </c>
      <c r="AM34" s="19">
        <f t="shared" si="5"/>
        <v>3552886.81</v>
      </c>
      <c r="AN34" s="32">
        <f t="shared" si="6"/>
        <v>298772.75999999978</v>
      </c>
    </row>
    <row r="35" spans="1:40" x14ac:dyDescent="0.2">
      <c r="A35" s="1" t="s">
        <v>428</v>
      </c>
      <c r="B35" s="1" t="s">
        <v>429</v>
      </c>
      <c r="C35" s="90">
        <v>5805</v>
      </c>
      <c r="D35" s="90" t="s">
        <v>1050</v>
      </c>
      <c r="E35" s="56" t="s">
        <v>1934</v>
      </c>
      <c r="F35" s="123">
        <v>767643.71</v>
      </c>
      <c r="G35" s="123">
        <v>207924.37</v>
      </c>
      <c r="H35" s="123">
        <v>19932.740000000002</v>
      </c>
      <c r="J35" s="56">
        <v>702154.11</v>
      </c>
      <c r="K35" s="56">
        <v>238449.28</v>
      </c>
      <c r="O35" s="276">
        <v>100000</v>
      </c>
      <c r="S35" s="56">
        <v>2501284.2200000002</v>
      </c>
      <c r="U35" s="100">
        <v>1593466.43</v>
      </c>
      <c r="V35" s="100">
        <v>817855.97</v>
      </c>
      <c r="W35" s="100">
        <v>1750.71</v>
      </c>
      <c r="Y35" s="100">
        <v>1248234.5</v>
      </c>
      <c r="Z35" s="100">
        <v>116200</v>
      </c>
      <c r="AA35" s="124">
        <v>1809926.5</v>
      </c>
      <c r="AE35" s="124">
        <v>1293357.3</v>
      </c>
      <c r="AF35" s="124">
        <v>431278.26</v>
      </c>
      <c r="AI35" s="100">
        <f t="shared" si="1"/>
        <v>995500.82</v>
      </c>
      <c r="AJ35" s="108">
        <f t="shared" si="2"/>
        <v>100000</v>
      </c>
      <c r="AK35" s="26">
        <f t="shared" si="3"/>
        <v>895500.82</v>
      </c>
      <c r="AL35" s="27">
        <f t="shared" si="4"/>
        <v>3777507.61</v>
      </c>
      <c r="AM35" s="19">
        <f t="shared" si="5"/>
        <v>3534562.0599999996</v>
      </c>
      <c r="AN35" s="32">
        <f t="shared" si="6"/>
        <v>242945.55000000028</v>
      </c>
    </row>
    <row r="36" spans="1:40" x14ac:dyDescent="0.2">
      <c r="A36" s="1" t="s">
        <v>428</v>
      </c>
      <c r="B36" s="1" t="s">
        <v>429</v>
      </c>
      <c r="C36" s="90">
        <v>3290</v>
      </c>
      <c r="D36" s="90" t="s">
        <v>1051</v>
      </c>
      <c r="E36" s="56" t="s">
        <v>1935</v>
      </c>
      <c r="F36" s="123">
        <v>151398.15</v>
      </c>
      <c r="G36" s="123">
        <v>56174.2</v>
      </c>
      <c r="H36" s="123">
        <v>265.8</v>
      </c>
      <c r="J36" s="56">
        <v>489697.69</v>
      </c>
      <c r="K36" s="56">
        <v>1289256.19</v>
      </c>
      <c r="Q36" s="56">
        <v>-3423591.38</v>
      </c>
      <c r="S36" s="56">
        <v>1692932.58</v>
      </c>
      <c r="U36" s="100">
        <v>1052263.67</v>
      </c>
      <c r="V36" s="100">
        <v>610871.19999999995</v>
      </c>
      <c r="W36" s="100">
        <v>2433.6999999999998</v>
      </c>
      <c r="X36" s="100">
        <v>450</v>
      </c>
      <c r="Y36" s="100">
        <v>1205375.3999999999</v>
      </c>
      <c r="Z36" s="100">
        <v>884100</v>
      </c>
      <c r="AA36" s="124">
        <v>1705347.4</v>
      </c>
      <c r="AE36" s="124">
        <v>788231.55</v>
      </c>
      <c r="AF36" s="124">
        <v>231138.75</v>
      </c>
      <c r="AI36" s="100">
        <f t="shared" ref="AI36:AI67" si="7">SUM(F36:I36)</f>
        <v>207838.14999999997</v>
      </c>
      <c r="AJ36" s="108">
        <f t="shared" ref="AJ36:AJ67" si="8">SUM(L36:O36)</f>
        <v>0</v>
      </c>
      <c r="AK36" s="26">
        <f t="shared" si="3"/>
        <v>207838.14999999997</v>
      </c>
      <c r="AL36" s="27">
        <f t="shared" si="4"/>
        <v>3755493.9699999997</v>
      </c>
      <c r="AM36" s="19">
        <f t="shared" si="5"/>
        <v>2724717.7</v>
      </c>
      <c r="AN36" s="32">
        <f t="shared" si="6"/>
        <v>1030776.2699999996</v>
      </c>
    </row>
    <row r="37" spans="1:40" x14ac:dyDescent="0.2">
      <c r="A37" s="1" t="s">
        <v>428</v>
      </c>
      <c r="B37" s="1" t="s">
        <v>429</v>
      </c>
      <c r="C37" s="90">
        <v>5014</v>
      </c>
      <c r="D37" s="90" t="s">
        <v>1052</v>
      </c>
      <c r="E37" s="56" t="s">
        <v>1936</v>
      </c>
      <c r="F37" s="123">
        <v>86851.66</v>
      </c>
      <c r="G37" s="123">
        <v>170930.47</v>
      </c>
      <c r="H37" s="123">
        <v>9260</v>
      </c>
      <c r="J37" s="56">
        <v>1387511.99</v>
      </c>
      <c r="K37" s="56">
        <v>647658.09</v>
      </c>
      <c r="U37" s="100">
        <v>1502830.15</v>
      </c>
      <c r="V37" s="100">
        <v>666895.11</v>
      </c>
      <c r="W37" s="100">
        <v>965.79</v>
      </c>
      <c r="Y37" s="100">
        <v>1792761.5</v>
      </c>
      <c r="AA37" s="124">
        <v>2079864.5</v>
      </c>
      <c r="AE37" s="124">
        <v>1179248.94</v>
      </c>
      <c r="AF37" s="124">
        <v>339107.17</v>
      </c>
      <c r="AI37" s="100">
        <f t="shared" si="7"/>
        <v>267042.13</v>
      </c>
      <c r="AJ37" s="108">
        <f t="shared" si="8"/>
        <v>0</v>
      </c>
      <c r="AK37" s="26">
        <f t="shared" si="3"/>
        <v>267042.13</v>
      </c>
      <c r="AL37" s="27">
        <f t="shared" si="4"/>
        <v>3963452.55</v>
      </c>
      <c r="AM37" s="19">
        <f t="shared" si="5"/>
        <v>3598220.61</v>
      </c>
      <c r="AN37" s="32">
        <f t="shared" si="6"/>
        <v>365231.93999999994</v>
      </c>
    </row>
    <row r="38" spans="1:40" x14ac:dyDescent="0.2">
      <c r="A38" s="1" t="s">
        <v>428</v>
      </c>
      <c r="B38" s="1" t="s">
        <v>429</v>
      </c>
      <c r="C38" s="90">
        <v>4611</v>
      </c>
      <c r="D38" s="90" t="s">
        <v>1053</v>
      </c>
      <c r="E38" s="56" t="s">
        <v>1937</v>
      </c>
      <c r="F38" s="123">
        <v>447140.83</v>
      </c>
      <c r="G38" s="123">
        <v>187950.15</v>
      </c>
      <c r="H38" s="123">
        <v>2286.16</v>
      </c>
      <c r="J38" s="56">
        <v>1273557.47</v>
      </c>
      <c r="K38" s="56">
        <v>486363.9</v>
      </c>
      <c r="U38" s="100">
        <v>1442813.94</v>
      </c>
      <c r="V38" s="100">
        <v>329410.74</v>
      </c>
      <c r="W38" s="100">
        <v>1298.7</v>
      </c>
      <c r="Y38" s="100">
        <v>1658590.9</v>
      </c>
      <c r="Z38" s="100">
        <v>8750</v>
      </c>
      <c r="AA38" s="124">
        <v>2190974.9</v>
      </c>
      <c r="AE38" s="124">
        <v>1125148.72</v>
      </c>
      <c r="AF38" s="124">
        <v>171750.01</v>
      </c>
      <c r="AI38" s="100">
        <f t="shared" si="7"/>
        <v>637377.14</v>
      </c>
      <c r="AJ38" s="108">
        <f t="shared" si="8"/>
        <v>0</v>
      </c>
      <c r="AK38" s="26">
        <f t="shared" si="3"/>
        <v>637377.14</v>
      </c>
      <c r="AL38" s="27">
        <f t="shared" si="4"/>
        <v>3440864.28</v>
      </c>
      <c r="AM38" s="19">
        <f t="shared" si="5"/>
        <v>3487873.63</v>
      </c>
      <c r="AN38" s="32">
        <f t="shared" si="6"/>
        <v>-47009.350000000093</v>
      </c>
    </row>
    <row r="39" spans="1:40" x14ac:dyDescent="0.2">
      <c r="A39" s="1" t="s">
        <v>432</v>
      </c>
      <c r="B39" s="1" t="s">
        <v>433</v>
      </c>
      <c r="C39" s="90">
        <v>2051</v>
      </c>
      <c r="D39" s="90" t="s">
        <v>1054</v>
      </c>
      <c r="E39" s="56" t="s">
        <v>1938</v>
      </c>
      <c r="F39" s="123">
        <v>635054.49</v>
      </c>
      <c r="G39" s="123">
        <v>0</v>
      </c>
      <c r="H39" s="123">
        <v>62517.15</v>
      </c>
      <c r="J39" s="56">
        <v>450808.82</v>
      </c>
      <c r="K39" s="56">
        <v>87729.16</v>
      </c>
      <c r="L39" s="276">
        <v>12900</v>
      </c>
      <c r="M39" s="276">
        <v>58600</v>
      </c>
      <c r="O39" s="276">
        <v>524393.31999999995</v>
      </c>
      <c r="P39" s="56">
        <v>59997.13</v>
      </c>
      <c r="S39" s="56">
        <v>1814650.86</v>
      </c>
      <c r="U39" s="100">
        <v>934634.41</v>
      </c>
      <c r="V39" s="100">
        <v>4526.5</v>
      </c>
      <c r="Y39" s="100">
        <v>2005744.4</v>
      </c>
      <c r="Z39" s="100">
        <v>137700</v>
      </c>
      <c r="AA39" s="124">
        <v>2471064.4</v>
      </c>
      <c r="AC39" s="124">
        <v>32820</v>
      </c>
      <c r="AE39" s="124">
        <v>712803.56</v>
      </c>
      <c r="AF39" s="124">
        <v>165395.99</v>
      </c>
      <c r="AI39" s="100">
        <f t="shared" si="7"/>
        <v>697571.64</v>
      </c>
      <c r="AJ39" s="108">
        <f t="shared" si="8"/>
        <v>595893.31999999995</v>
      </c>
      <c r="AK39" s="26">
        <f t="shared" si="3"/>
        <v>101678.32000000007</v>
      </c>
      <c r="AL39" s="27">
        <f t="shared" si="4"/>
        <v>3082605.31</v>
      </c>
      <c r="AM39" s="19">
        <f t="shared" si="5"/>
        <v>3382083.95</v>
      </c>
      <c r="AN39" s="32">
        <f t="shared" si="6"/>
        <v>-299478.64000000013</v>
      </c>
    </row>
    <row r="40" spans="1:40" x14ac:dyDescent="0.2">
      <c r="A40" s="1" t="s">
        <v>432</v>
      </c>
      <c r="B40" s="1" t="s">
        <v>433</v>
      </c>
      <c r="C40" s="90">
        <v>1787</v>
      </c>
      <c r="D40" s="90" t="s">
        <v>1055</v>
      </c>
      <c r="E40" s="56" t="s">
        <v>1939</v>
      </c>
      <c r="F40" s="123">
        <v>172962.16</v>
      </c>
      <c r="G40" s="123">
        <v>0</v>
      </c>
      <c r="H40" s="123">
        <v>51705</v>
      </c>
      <c r="J40" s="56">
        <v>783305.96</v>
      </c>
      <c r="K40" s="56">
        <v>204602.63</v>
      </c>
      <c r="L40" s="276">
        <v>11517</v>
      </c>
      <c r="M40" s="276">
        <v>9035.0300000000007</v>
      </c>
      <c r="O40" s="276">
        <v>190293</v>
      </c>
      <c r="P40" s="56">
        <v>1333.56</v>
      </c>
      <c r="R40" s="56">
        <v>157430.39000000001</v>
      </c>
      <c r="S40" s="56">
        <v>1633793.05</v>
      </c>
      <c r="U40" s="100">
        <v>1345529.38</v>
      </c>
      <c r="V40" s="100">
        <v>38666.400000000001</v>
      </c>
      <c r="W40" s="100">
        <v>202.42</v>
      </c>
      <c r="Y40" s="100">
        <v>1935404.8</v>
      </c>
      <c r="Z40" s="100">
        <v>227600</v>
      </c>
      <c r="AA40" s="124">
        <v>2415904.7999999998</v>
      </c>
      <c r="AC40" s="124">
        <v>4400</v>
      </c>
      <c r="AE40" s="124">
        <v>1056304.6100000001</v>
      </c>
      <c r="AF40" s="124">
        <v>232218.99</v>
      </c>
      <c r="AI40" s="100">
        <f t="shared" si="7"/>
        <v>224667.16</v>
      </c>
      <c r="AJ40" s="108">
        <f t="shared" si="8"/>
        <v>210845.03</v>
      </c>
      <c r="AK40" s="26">
        <f t="shared" si="3"/>
        <v>13822.130000000005</v>
      </c>
      <c r="AL40" s="27">
        <f t="shared" si="4"/>
        <v>3547403</v>
      </c>
      <c r="AM40" s="19">
        <f t="shared" si="5"/>
        <v>3708828.4000000004</v>
      </c>
      <c r="AN40" s="32">
        <f t="shared" si="6"/>
        <v>-161425.40000000037</v>
      </c>
    </row>
    <row r="41" spans="1:40" x14ac:dyDescent="0.2">
      <c r="A41" s="1" t="s">
        <v>432</v>
      </c>
      <c r="B41" s="1" t="s">
        <v>433</v>
      </c>
      <c r="C41" s="90">
        <v>2904</v>
      </c>
      <c r="D41" s="90" t="s">
        <v>1056</v>
      </c>
      <c r="E41" s="56" t="s">
        <v>1940</v>
      </c>
      <c r="F41" s="123">
        <v>785335.49</v>
      </c>
      <c r="G41" s="123">
        <v>28800</v>
      </c>
      <c r="H41" s="123">
        <v>31821.65</v>
      </c>
      <c r="J41" s="56">
        <v>1106584.68</v>
      </c>
      <c r="K41" s="56">
        <v>474322.04</v>
      </c>
      <c r="L41" s="276">
        <v>7114</v>
      </c>
      <c r="M41" s="276">
        <v>7350</v>
      </c>
      <c r="R41" s="56">
        <v>-179774.66</v>
      </c>
      <c r="S41" s="56">
        <v>174893.33</v>
      </c>
      <c r="U41" s="100">
        <v>898735.01</v>
      </c>
      <c r="V41" s="100">
        <v>582611</v>
      </c>
      <c r="W41" s="100">
        <v>1446.09</v>
      </c>
      <c r="Y41" s="100">
        <v>1516807</v>
      </c>
      <c r="Z41" s="100">
        <v>152000</v>
      </c>
      <c r="AA41" s="124">
        <v>1883174</v>
      </c>
      <c r="AC41" s="124">
        <v>104540</v>
      </c>
      <c r="AE41" s="124">
        <v>778700.12</v>
      </c>
      <c r="AF41" s="124">
        <v>352830.86</v>
      </c>
      <c r="AI41" s="100">
        <f t="shared" si="7"/>
        <v>845957.14</v>
      </c>
      <c r="AJ41" s="108">
        <f t="shared" si="8"/>
        <v>14464</v>
      </c>
      <c r="AK41" s="26">
        <f t="shared" si="3"/>
        <v>831493.14</v>
      </c>
      <c r="AL41" s="27">
        <f t="shared" si="4"/>
        <v>3151599.1</v>
      </c>
      <c r="AM41" s="19">
        <f t="shared" si="5"/>
        <v>3119244.98</v>
      </c>
      <c r="AN41" s="32">
        <f t="shared" si="6"/>
        <v>32354.120000000112</v>
      </c>
    </row>
    <row r="42" spans="1:40" x14ac:dyDescent="0.2">
      <c r="A42" s="1" t="s">
        <v>432</v>
      </c>
      <c r="B42" s="1" t="s">
        <v>433</v>
      </c>
      <c r="C42" s="90">
        <v>3978</v>
      </c>
      <c r="D42" s="90" t="s">
        <v>1057</v>
      </c>
      <c r="E42" s="56" t="s">
        <v>1941</v>
      </c>
      <c r="F42" s="123">
        <v>2154916.25</v>
      </c>
      <c r="G42" s="123">
        <v>89050</v>
      </c>
      <c r="H42" s="123">
        <v>99403</v>
      </c>
      <c r="J42" s="56">
        <v>1330011.48</v>
      </c>
      <c r="K42" s="56">
        <v>366555.63</v>
      </c>
      <c r="L42" s="276">
        <v>49520</v>
      </c>
      <c r="M42" s="276">
        <v>6500</v>
      </c>
      <c r="O42" s="276">
        <v>1477339.67</v>
      </c>
      <c r="P42" s="56">
        <v>54000</v>
      </c>
      <c r="R42" s="56">
        <v>-288380.88</v>
      </c>
      <c r="S42" s="56">
        <v>1781475.04</v>
      </c>
      <c r="U42" s="100">
        <v>1813908.77</v>
      </c>
      <c r="V42" s="100">
        <v>1043280</v>
      </c>
      <c r="Y42" s="100">
        <v>2518442.4</v>
      </c>
      <c r="Z42" s="100">
        <v>218700</v>
      </c>
      <c r="AA42" s="124">
        <v>2982587.4</v>
      </c>
      <c r="AE42" s="124">
        <v>1617321.91</v>
      </c>
      <c r="AF42" s="124">
        <v>332267.59999999998</v>
      </c>
      <c r="AI42" s="100">
        <f t="shared" si="7"/>
        <v>2343369.25</v>
      </c>
      <c r="AJ42" s="108">
        <f t="shared" si="8"/>
        <v>1533359.67</v>
      </c>
      <c r="AK42" s="26">
        <f t="shared" si="3"/>
        <v>810009.58000000007</v>
      </c>
      <c r="AL42" s="27">
        <f t="shared" si="4"/>
        <v>5594331.1699999999</v>
      </c>
      <c r="AM42" s="19">
        <f t="shared" si="5"/>
        <v>4932176.9099999992</v>
      </c>
      <c r="AN42" s="32">
        <f t="shared" si="6"/>
        <v>662154.26000000071</v>
      </c>
    </row>
    <row r="43" spans="1:40" x14ac:dyDescent="0.2">
      <c r="A43" s="1" t="s">
        <v>432</v>
      </c>
      <c r="B43" s="1" t="s">
        <v>433</v>
      </c>
      <c r="C43" s="90">
        <v>3763</v>
      </c>
      <c r="D43" s="90" t="s">
        <v>1058</v>
      </c>
      <c r="E43" s="56" t="s">
        <v>1942</v>
      </c>
      <c r="F43" s="123">
        <v>294657.99</v>
      </c>
      <c r="G43" s="123">
        <v>0</v>
      </c>
      <c r="H43" s="123">
        <v>58781.13</v>
      </c>
      <c r="J43" s="56">
        <v>365254.48</v>
      </c>
      <c r="K43" s="56">
        <v>243762.61</v>
      </c>
      <c r="L43" s="276">
        <v>24262</v>
      </c>
      <c r="M43" s="276">
        <v>62200</v>
      </c>
      <c r="O43" s="276">
        <v>142.81</v>
      </c>
      <c r="R43" s="56">
        <v>-598288.23</v>
      </c>
      <c r="S43" s="56">
        <v>1769380.27</v>
      </c>
      <c r="U43" s="100">
        <v>1848229.16</v>
      </c>
      <c r="V43" s="100">
        <v>62900</v>
      </c>
      <c r="W43" s="100">
        <v>747.53</v>
      </c>
      <c r="Y43" s="100">
        <v>2465078.6</v>
      </c>
      <c r="Z43" s="100">
        <v>232000</v>
      </c>
      <c r="AA43" s="124">
        <v>3199988.6</v>
      </c>
      <c r="AE43" s="124">
        <v>1150793.44</v>
      </c>
      <c r="AF43" s="124">
        <v>238974.74</v>
      </c>
      <c r="AI43" s="100">
        <f t="shared" si="7"/>
        <v>353439.12</v>
      </c>
      <c r="AJ43" s="108">
        <f t="shared" si="8"/>
        <v>86604.81</v>
      </c>
      <c r="AK43" s="26">
        <f t="shared" si="3"/>
        <v>266834.31</v>
      </c>
      <c r="AL43" s="27">
        <f t="shared" si="4"/>
        <v>4608955.29</v>
      </c>
      <c r="AM43" s="19">
        <f t="shared" si="5"/>
        <v>4589756.78</v>
      </c>
      <c r="AN43" s="32">
        <f t="shared" si="6"/>
        <v>19198.509999999776</v>
      </c>
    </row>
    <row r="44" spans="1:40" x14ac:dyDescent="0.2">
      <c r="A44" s="1" t="s">
        <v>432</v>
      </c>
      <c r="B44" s="1" t="s">
        <v>433</v>
      </c>
      <c r="C44" s="90">
        <v>973</v>
      </c>
      <c r="D44" s="90" t="s">
        <v>1059</v>
      </c>
      <c r="E44" s="56" t="s">
        <v>1943</v>
      </c>
      <c r="F44" s="123">
        <v>124616.38</v>
      </c>
      <c r="G44" s="123">
        <v>0</v>
      </c>
      <c r="H44" s="123">
        <v>26759</v>
      </c>
      <c r="J44" s="56">
        <v>1158186.3899999999</v>
      </c>
      <c r="K44" s="56">
        <v>153137.72</v>
      </c>
      <c r="L44" s="276">
        <v>11374</v>
      </c>
      <c r="M44" s="276">
        <v>8400</v>
      </c>
      <c r="P44" s="56">
        <v>0</v>
      </c>
      <c r="R44" s="56">
        <v>1818</v>
      </c>
      <c r="S44" s="56">
        <v>2854151.72</v>
      </c>
      <c r="U44" s="100">
        <v>936879.73</v>
      </c>
      <c r="V44" s="100">
        <v>200814.98</v>
      </c>
      <c r="W44" s="100">
        <v>138.04</v>
      </c>
      <c r="Y44" s="100">
        <v>1671743</v>
      </c>
      <c r="Z44" s="100">
        <v>164400</v>
      </c>
      <c r="AA44" s="124">
        <v>2144813</v>
      </c>
      <c r="AE44" s="124">
        <v>678585.84</v>
      </c>
      <c r="AF44" s="124">
        <v>286426.03000000003</v>
      </c>
      <c r="AI44" s="100">
        <f t="shared" si="7"/>
        <v>151375.38</v>
      </c>
      <c r="AJ44" s="108">
        <f t="shared" si="8"/>
        <v>19774</v>
      </c>
      <c r="AK44" s="26">
        <f t="shared" si="3"/>
        <v>131601.38</v>
      </c>
      <c r="AL44" s="27">
        <f t="shared" si="4"/>
        <v>2973975.75</v>
      </c>
      <c r="AM44" s="19">
        <f t="shared" si="5"/>
        <v>3109824.87</v>
      </c>
      <c r="AN44" s="32">
        <f t="shared" si="6"/>
        <v>-135849.12000000011</v>
      </c>
    </row>
    <row r="45" spans="1:40" x14ac:dyDescent="0.2">
      <c r="A45" s="1" t="s">
        <v>432</v>
      </c>
      <c r="B45" s="1" t="s">
        <v>433</v>
      </c>
      <c r="C45" s="90">
        <v>4069</v>
      </c>
      <c r="D45" s="90" t="s">
        <v>1060</v>
      </c>
      <c r="E45" s="56" t="s">
        <v>1944</v>
      </c>
      <c r="F45" s="123">
        <v>168810.53</v>
      </c>
      <c r="G45" s="123">
        <v>32400</v>
      </c>
      <c r="H45" s="123">
        <v>31700</v>
      </c>
      <c r="J45" s="56">
        <v>486571.32</v>
      </c>
      <c r="K45" s="56">
        <v>161784.26</v>
      </c>
      <c r="L45" s="276">
        <v>8248</v>
      </c>
      <c r="M45" s="276">
        <v>55950</v>
      </c>
      <c r="R45" s="56">
        <v>17632.43</v>
      </c>
      <c r="S45" s="56">
        <v>1653756.5</v>
      </c>
      <c r="U45" s="100">
        <v>1490258.42</v>
      </c>
      <c r="V45" s="100">
        <v>94382</v>
      </c>
      <c r="W45" s="100">
        <v>537.11</v>
      </c>
      <c r="Y45" s="100">
        <v>940837</v>
      </c>
      <c r="Z45" s="100">
        <v>118200</v>
      </c>
      <c r="AA45" s="124">
        <v>1714767</v>
      </c>
      <c r="AE45" s="124">
        <v>792041.91</v>
      </c>
      <c r="AF45" s="124">
        <v>231195.33</v>
      </c>
      <c r="AI45" s="100">
        <f t="shared" si="7"/>
        <v>232910.53</v>
      </c>
      <c r="AJ45" s="108">
        <f t="shared" si="8"/>
        <v>64198</v>
      </c>
      <c r="AK45" s="26">
        <f t="shared" si="3"/>
        <v>168712.53</v>
      </c>
      <c r="AL45" s="27">
        <f t="shared" si="4"/>
        <v>2644214.5300000003</v>
      </c>
      <c r="AM45" s="19">
        <f t="shared" si="5"/>
        <v>2738004.24</v>
      </c>
      <c r="AN45" s="32">
        <f t="shared" si="6"/>
        <v>-93789.709999999963</v>
      </c>
    </row>
    <row r="46" spans="1:40" x14ac:dyDescent="0.2">
      <c r="A46" s="1" t="s">
        <v>432</v>
      </c>
      <c r="B46" s="1" t="s">
        <v>433</v>
      </c>
      <c r="C46" s="90">
        <v>5012</v>
      </c>
      <c r="D46" s="90" t="s">
        <v>1061</v>
      </c>
      <c r="E46" s="56" t="s">
        <v>1945</v>
      </c>
      <c r="F46" s="123">
        <v>367489.7</v>
      </c>
      <c r="G46" s="123">
        <v>149508.37</v>
      </c>
      <c r="H46" s="123">
        <v>52735.22</v>
      </c>
      <c r="J46" s="56">
        <v>856920.83</v>
      </c>
      <c r="K46" s="56">
        <v>295268.81</v>
      </c>
      <c r="L46" s="276">
        <v>0</v>
      </c>
      <c r="M46" s="276">
        <v>27880</v>
      </c>
      <c r="O46" s="276">
        <v>20199.89</v>
      </c>
      <c r="R46" s="56">
        <v>126788</v>
      </c>
      <c r="S46" s="56">
        <v>1474437.8</v>
      </c>
      <c r="U46" s="100">
        <v>1474571.68</v>
      </c>
      <c r="W46" s="100">
        <v>361.23</v>
      </c>
      <c r="Y46" s="100">
        <v>1136667.33</v>
      </c>
      <c r="Z46" s="100">
        <v>93200</v>
      </c>
      <c r="AA46" s="124">
        <v>1657124.33</v>
      </c>
      <c r="AE46" s="124">
        <v>650804.43999999994</v>
      </c>
      <c r="AF46" s="124">
        <v>247564.15</v>
      </c>
      <c r="AI46" s="100">
        <f t="shared" si="7"/>
        <v>569733.29</v>
      </c>
      <c r="AJ46" s="108">
        <f t="shared" si="8"/>
        <v>48079.89</v>
      </c>
      <c r="AK46" s="26">
        <f t="shared" si="3"/>
        <v>521653.4</v>
      </c>
      <c r="AL46" s="27">
        <f t="shared" si="4"/>
        <v>2704800.24</v>
      </c>
      <c r="AM46" s="19">
        <f t="shared" si="5"/>
        <v>2555492.92</v>
      </c>
      <c r="AN46" s="32">
        <f t="shared" si="6"/>
        <v>149307.3200000003</v>
      </c>
    </row>
    <row r="47" spans="1:40" x14ac:dyDescent="0.2">
      <c r="A47" s="1" t="s">
        <v>432</v>
      </c>
      <c r="B47" s="1" t="s">
        <v>433</v>
      </c>
      <c r="C47" s="90">
        <v>5988</v>
      </c>
      <c r="D47" s="90" t="s">
        <v>1062</v>
      </c>
      <c r="E47" s="56" t="s">
        <v>1946</v>
      </c>
      <c r="F47" s="123">
        <v>315741.46999999997</v>
      </c>
      <c r="G47" s="123">
        <v>40212.959999999999</v>
      </c>
      <c r="H47" s="123">
        <v>74270</v>
      </c>
      <c r="J47" s="56">
        <v>1261015.22</v>
      </c>
      <c r="K47" s="56">
        <v>224362.61</v>
      </c>
      <c r="L47" s="276">
        <v>49399</v>
      </c>
      <c r="M47" s="276">
        <v>59850</v>
      </c>
      <c r="O47" s="276">
        <v>8</v>
      </c>
      <c r="R47" s="56">
        <v>-96991</v>
      </c>
      <c r="S47" s="56">
        <v>2017007.85</v>
      </c>
      <c r="U47" s="100">
        <v>2041200.15</v>
      </c>
      <c r="V47" s="100">
        <v>410400</v>
      </c>
      <c r="Y47" s="100">
        <v>1179886</v>
      </c>
      <c r="Z47" s="100">
        <v>98950</v>
      </c>
      <c r="AA47" s="124">
        <v>1976705</v>
      </c>
      <c r="AE47" s="124">
        <v>1298597.5</v>
      </c>
      <c r="AF47" s="124">
        <v>280881.78000000003</v>
      </c>
      <c r="AI47" s="100">
        <f t="shared" si="7"/>
        <v>430224.43</v>
      </c>
      <c r="AJ47" s="108">
        <f t="shared" si="8"/>
        <v>109257</v>
      </c>
      <c r="AK47" s="26">
        <f t="shared" si="3"/>
        <v>320967.43</v>
      </c>
      <c r="AL47" s="27">
        <f t="shared" si="4"/>
        <v>3730436.15</v>
      </c>
      <c r="AM47" s="19">
        <f t="shared" si="5"/>
        <v>3556184.2800000003</v>
      </c>
      <c r="AN47" s="32">
        <f t="shared" si="6"/>
        <v>174251.86999999965</v>
      </c>
    </row>
    <row r="48" spans="1:40" x14ac:dyDescent="0.2">
      <c r="A48" s="1" t="s">
        <v>432</v>
      </c>
      <c r="B48" s="1" t="s">
        <v>433</v>
      </c>
      <c r="C48" s="90">
        <v>2518</v>
      </c>
      <c r="D48" s="90" t="s">
        <v>1063</v>
      </c>
      <c r="E48" s="56" t="s">
        <v>1947</v>
      </c>
      <c r="F48" s="123">
        <v>62607.67</v>
      </c>
      <c r="G48" s="123">
        <v>0</v>
      </c>
      <c r="H48" s="123">
        <v>16730</v>
      </c>
      <c r="J48" s="56">
        <v>1338606.3500000001</v>
      </c>
      <c r="K48" s="56">
        <v>170093.4</v>
      </c>
      <c r="L48" s="276">
        <v>6474</v>
      </c>
      <c r="M48" s="276">
        <v>0</v>
      </c>
      <c r="R48" s="56">
        <v>745.05</v>
      </c>
      <c r="S48" s="56">
        <v>216270.07999999999</v>
      </c>
      <c r="U48" s="100">
        <v>794345.88</v>
      </c>
      <c r="V48" s="100">
        <v>213475</v>
      </c>
      <c r="W48" s="100">
        <v>444.68</v>
      </c>
      <c r="Y48" s="100">
        <v>1325258</v>
      </c>
      <c r="Z48" s="100">
        <v>139600</v>
      </c>
      <c r="AA48" s="124">
        <v>1734472</v>
      </c>
      <c r="AE48" s="124">
        <v>914397.3</v>
      </c>
      <c r="AF48" s="124">
        <v>243736.02</v>
      </c>
      <c r="AI48" s="100">
        <f t="shared" si="7"/>
        <v>79337.67</v>
      </c>
      <c r="AJ48" s="108">
        <f t="shared" si="8"/>
        <v>6474</v>
      </c>
      <c r="AK48" s="26">
        <f t="shared" si="3"/>
        <v>72863.67</v>
      </c>
      <c r="AL48" s="27">
        <f t="shared" si="4"/>
        <v>2473123.56</v>
      </c>
      <c r="AM48" s="19">
        <f t="shared" si="5"/>
        <v>2892605.32</v>
      </c>
      <c r="AN48" s="32">
        <f t="shared" si="6"/>
        <v>-419481.75999999978</v>
      </c>
    </row>
    <row r="49" spans="1:40" x14ac:dyDescent="0.2">
      <c r="A49" s="1" t="s">
        <v>432</v>
      </c>
      <c r="B49" s="1" t="s">
        <v>433</v>
      </c>
      <c r="C49" s="90">
        <v>5747</v>
      </c>
      <c r="D49" s="90" t="s">
        <v>1064</v>
      </c>
      <c r="E49" s="56" t="s">
        <v>1948</v>
      </c>
      <c r="F49" s="123">
        <v>356096.98</v>
      </c>
      <c r="G49" s="123">
        <v>0</v>
      </c>
      <c r="H49" s="123">
        <v>97358.35</v>
      </c>
      <c r="J49" s="56">
        <v>1366982</v>
      </c>
      <c r="K49" s="56">
        <v>287069.2</v>
      </c>
      <c r="L49" s="276">
        <v>12033</v>
      </c>
      <c r="M49" s="276">
        <v>98800</v>
      </c>
      <c r="P49" s="56">
        <v>202333.39</v>
      </c>
      <c r="S49" s="56">
        <v>2076002.99</v>
      </c>
      <c r="U49" s="100">
        <v>2518925.13</v>
      </c>
      <c r="V49" s="100">
        <v>172253.28</v>
      </c>
      <c r="Y49" s="100">
        <v>1879529.8</v>
      </c>
      <c r="Z49" s="100">
        <v>146900</v>
      </c>
      <c r="AA49" s="124">
        <v>3054506.8</v>
      </c>
      <c r="AE49" s="124">
        <v>1361069.85</v>
      </c>
      <c r="AF49" s="124">
        <v>305269.69</v>
      </c>
      <c r="AI49" s="100">
        <f t="shared" si="7"/>
        <v>453455.32999999996</v>
      </c>
      <c r="AJ49" s="108">
        <f t="shared" si="8"/>
        <v>110833</v>
      </c>
      <c r="AK49" s="26">
        <f t="shared" si="3"/>
        <v>342622.32999999996</v>
      </c>
      <c r="AL49" s="27">
        <f t="shared" si="4"/>
        <v>4717608.21</v>
      </c>
      <c r="AM49" s="19">
        <f t="shared" si="5"/>
        <v>4720846.3400000008</v>
      </c>
      <c r="AN49" s="32">
        <f t="shared" si="6"/>
        <v>-3238.1300000008196</v>
      </c>
    </row>
    <row r="50" spans="1:40" x14ac:dyDescent="0.2">
      <c r="A50" s="1" t="s">
        <v>432</v>
      </c>
      <c r="B50" s="1" t="s">
        <v>433</v>
      </c>
      <c r="C50" s="90">
        <v>3454</v>
      </c>
      <c r="D50" s="90" t="s">
        <v>1065</v>
      </c>
      <c r="E50" s="56" t="s">
        <v>1949</v>
      </c>
      <c r="F50" s="123">
        <v>81983.56</v>
      </c>
      <c r="G50" s="123">
        <v>0</v>
      </c>
      <c r="H50" s="123">
        <v>31997.119999999999</v>
      </c>
      <c r="J50" s="56">
        <v>745261.79</v>
      </c>
      <c r="K50" s="56">
        <v>212658.34</v>
      </c>
      <c r="L50" s="276">
        <v>10171</v>
      </c>
      <c r="M50" s="276">
        <v>45362.6</v>
      </c>
      <c r="O50" s="276">
        <v>5.9</v>
      </c>
      <c r="R50" s="56">
        <v>1645.73</v>
      </c>
      <c r="S50" s="56">
        <v>2700044.99</v>
      </c>
      <c r="U50" s="100">
        <v>1594293.95</v>
      </c>
      <c r="V50" s="100">
        <v>165225</v>
      </c>
      <c r="Y50" s="100">
        <v>986518</v>
      </c>
      <c r="Z50" s="100">
        <v>109700</v>
      </c>
      <c r="AA50" s="124">
        <v>1762973</v>
      </c>
      <c r="AE50" s="124">
        <v>863700.97</v>
      </c>
      <c r="AF50" s="124">
        <v>352250.88</v>
      </c>
      <c r="AI50" s="100">
        <f t="shared" si="7"/>
        <v>113980.68</v>
      </c>
      <c r="AJ50" s="108">
        <f t="shared" si="8"/>
        <v>55539.5</v>
      </c>
      <c r="AK50" s="26">
        <f t="shared" si="3"/>
        <v>58441.179999999993</v>
      </c>
      <c r="AL50" s="27">
        <f t="shared" si="4"/>
        <v>2855736.95</v>
      </c>
      <c r="AM50" s="19">
        <f t="shared" si="5"/>
        <v>2978924.8499999996</v>
      </c>
      <c r="AN50" s="32">
        <f t="shared" si="6"/>
        <v>-123187.89999999944</v>
      </c>
    </row>
    <row r="51" spans="1:40" x14ac:dyDescent="0.2">
      <c r="A51" s="1" t="s">
        <v>432</v>
      </c>
      <c r="B51" s="1" t="s">
        <v>433</v>
      </c>
      <c r="C51" s="90">
        <v>3787</v>
      </c>
      <c r="D51" s="90" t="s">
        <v>1066</v>
      </c>
      <c r="E51" s="56" t="s">
        <v>1950</v>
      </c>
      <c r="F51" s="123">
        <v>275814.64</v>
      </c>
      <c r="G51" s="123">
        <v>0</v>
      </c>
      <c r="H51" s="123">
        <v>35450</v>
      </c>
      <c r="J51" s="56">
        <v>874062.05</v>
      </c>
      <c r="K51" s="56">
        <v>156890.21</v>
      </c>
      <c r="L51" s="276">
        <v>7039</v>
      </c>
      <c r="M51" s="276">
        <v>67200</v>
      </c>
      <c r="P51" s="56">
        <v>55577.87</v>
      </c>
      <c r="R51" s="56">
        <v>-278017.2</v>
      </c>
      <c r="S51" s="56">
        <v>1671717.03</v>
      </c>
      <c r="U51" s="100">
        <v>1818573.73</v>
      </c>
      <c r="V51" s="100">
        <v>164989.68</v>
      </c>
      <c r="Y51" s="100">
        <v>1323311.5</v>
      </c>
      <c r="Z51" s="100">
        <v>125900</v>
      </c>
      <c r="AA51" s="124">
        <v>1975804.5</v>
      </c>
      <c r="AE51" s="124">
        <v>1244590.33</v>
      </c>
      <c r="AF51" s="124">
        <v>253821.09</v>
      </c>
      <c r="AI51" s="100">
        <f t="shared" si="7"/>
        <v>311264.64000000001</v>
      </c>
      <c r="AJ51" s="108">
        <f t="shared" si="8"/>
        <v>74239</v>
      </c>
      <c r="AK51" s="26">
        <f t="shared" si="3"/>
        <v>237025.64</v>
      </c>
      <c r="AL51" s="27">
        <f t="shared" si="4"/>
        <v>3432774.91</v>
      </c>
      <c r="AM51" s="19">
        <f t="shared" si="5"/>
        <v>3474215.92</v>
      </c>
      <c r="AN51" s="32">
        <f t="shared" si="6"/>
        <v>-41441.009999999776</v>
      </c>
    </row>
    <row r="52" spans="1:40" x14ac:dyDescent="0.2">
      <c r="A52" s="1" t="s">
        <v>432</v>
      </c>
      <c r="B52" s="1" t="s">
        <v>433</v>
      </c>
      <c r="C52" s="90">
        <v>4306</v>
      </c>
      <c r="D52" s="90" t="s">
        <v>1067</v>
      </c>
      <c r="E52" s="56" t="s">
        <v>1951</v>
      </c>
      <c r="F52" s="123">
        <v>109808.74</v>
      </c>
      <c r="G52" s="123">
        <v>51000</v>
      </c>
      <c r="H52" s="123">
        <v>39335</v>
      </c>
      <c r="J52" s="56">
        <v>929978.15</v>
      </c>
      <c r="K52" s="56">
        <v>221781.66</v>
      </c>
      <c r="L52" s="276">
        <v>10788</v>
      </c>
      <c r="M52" s="276">
        <v>61950</v>
      </c>
      <c r="R52" s="56">
        <v>34491</v>
      </c>
      <c r="S52" s="56">
        <v>579857.57999999996</v>
      </c>
      <c r="U52" s="100">
        <v>1356198.97</v>
      </c>
      <c r="V52" s="100">
        <v>397128</v>
      </c>
      <c r="W52" s="100">
        <v>826.88</v>
      </c>
      <c r="Y52" s="100">
        <v>693959.23</v>
      </c>
      <c r="Z52" s="100">
        <v>105000</v>
      </c>
      <c r="AA52" s="124">
        <v>1268635.23</v>
      </c>
      <c r="AE52" s="124">
        <v>1475489.94</v>
      </c>
      <c r="AF52" s="124">
        <v>269783.89</v>
      </c>
      <c r="AI52" s="100">
        <f t="shared" si="7"/>
        <v>200143.74</v>
      </c>
      <c r="AJ52" s="108">
        <f t="shared" si="8"/>
        <v>72738</v>
      </c>
      <c r="AK52" s="26">
        <f t="shared" si="3"/>
        <v>127405.73999999999</v>
      </c>
      <c r="AL52" s="27">
        <f t="shared" si="4"/>
        <v>2553113.08</v>
      </c>
      <c r="AM52" s="19">
        <f t="shared" si="5"/>
        <v>3013909.06</v>
      </c>
      <c r="AN52" s="32">
        <f t="shared" si="6"/>
        <v>-460795.98</v>
      </c>
    </row>
    <row r="53" spans="1:40" x14ac:dyDescent="0.2">
      <c r="A53" s="1" t="s">
        <v>432</v>
      </c>
      <c r="B53" s="1" t="s">
        <v>433</v>
      </c>
      <c r="C53" s="90">
        <v>2587</v>
      </c>
      <c r="D53" s="90" t="s">
        <v>1068</v>
      </c>
      <c r="E53" s="56" t="s">
        <v>1952</v>
      </c>
      <c r="F53" s="123">
        <v>163810.65</v>
      </c>
      <c r="G53" s="123">
        <v>11960</v>
      </c>
      <c r="H53" s="123">
        <v>55550.41</v>
      </c>
      <c r="J53" s="56">
        <v>1203615.08</v>
      </c>
      <c r="K53" s="56">
        <v>282338.38</v>
      </c>
      <c r="L53" s="276">
        <v>16550</v>
      </c>
      <c r="M53" s="276">
        <v>51420</v>
      </c>
      <c r="O53" s="276">
        <v>0</v>
      </c>
      <c r="R53" s="56">
        <v>1.31</v>
      </c>
      <c r="S53" s="56">
        <v>446722.69</v>
      </c>
      <c r="U53" s="100">
        <v>1345139.39</v>
      </c>
      <c r="W53" s="100">
        <v>535.21</v>
      </c>
      <c r="Y53" s="100">
        <v>1480682.5</v>
      </c>
      <c r="Z53" s="100">
        <v>77902.31</v>
      </c>
      <c r="AA53" s="124">
        <v>2001938.81</v>
      </c>
      <c r="AE53" s="124">
        <v>799825.01</v>
      </c>
      <c r="AF53" s="124">
        <v>325118.21000000002</v>
      </c>
      <c r="AH53" s="124">
        <v>2.31</v>
      </c>
      <c r="AI53" s="100">
        <f t="shared" si="7"/>
        <v>231321.06</v>
      </c>
      <c r="AJ53" s="108">
        <f t="shared" si="8"/>
        <v>67970</v>
      </c>
      <c r="AK53" s="26">
        <f t="shared" si="3"/>
        <v>163351.06</v>
      </c>
      <c r="AL53" s="27">
        <f t="shared" si="4"/>
        <v>2904259.4099999997</v>
      </c>
      <c r="AM53" s="19">
        <f t="shared" si="5"/>
        <v>3126884.3400000003</v>
      </c>
      <c r="AN53" s="32">
        <f t="shared" si="6"/>
        <v>-222624.93000000063</v>
      </c>
    </row>
    <row r="54" spans="1:40" x14ac:dyDescent="0.2">
      <c r="A54" s="1" t="s">
        <v>436</v>
      </c>
      <c r="B54" s="1" t="s">
        <v>437</v>
      </c>
      <c r="C54" s="90">
        <v>2455</v>
      </c>
      <c r="D54" s="90" t="s">
        <v>1069</v>
      </c>
      <c r="E54" s="56" t="s">
        <v>1955</v>
      </c>
      <c r="F54" s="123">
        <v>198752.7</v>
      </c>
      <c r="G54" s="123">
        <v>5000</v>
      </c>
      <c r="H54" s="123">
        <v>58901.9</v>
      </c>
      <c r="J54" s="56">
        <v>100322.88</v>
      </c>
      <c r="K54" s="56">
        <v>609342.76</v>
      </c>
      <c r="L54" s="276">
        <v>0</v>
      </c>
      <c r="M54" s="276">
        <v>94177.94</v>
      </c>
      <c r="O54" s="276">
        <v>37.380000000000003</v>
      </c>
      <c r="Q54" s="56">
        <v>8348.7199999999993</v>
      </c>
      <c r="R54" s="56">
        <v>-561938.98</v>
      </c>
      <c r="S54" s="56">
        <v>1557377.06</v>
      </c>
      <c r="U54" s="100">
        <v>678338.56000000006</v>
      </c>
      <c r="V54" s="100">
        <v>105000</v>
      </c>
      <c r="W54" s="100">
        <v>203.05</v>
      </c>
      <c r="Y54" s="100">
        <v>1173407.3999999999</v>
      </c>
      <c r="Z54" s="100">
        <v>55100</v>
      </c>
      <c r="AA54" s="124">
        <v>1533737.4</v>
      </c>
      <c r="AD54" s="124">
        <v>23378</v>
      </c>
      <c r="AE54" s="124">
        <v>411214.73</v>
      </c>
      <c r="AF54" s="124">
        <v>180304.4</v>
      </c>
      <c r="AI54" s="100">
        <f t="shared" si="7"/>
        <v>262654.60000000003</v>
      </c>
      <c r="AJ54" s="108">
        <f t="shared" si="8"/>
        <v>94215.32</v>
      </c>
      <c r="AK54" s="26">
        <f t="shared" si="3"/>
        <v>168439.28000000003</v>
      </c>
      <c r="AL54" s="27">
        <f t="shared" si="4"/>
        <v>2012049.01</v>
      </c>
      <c r="AM54" s="19">
        <f t="shared" si="5"/>
        <v>2148634.5299999998</v>
      </c>
      <c r="AN54" s="32">
        <f t="shared" si="6"/>
        <v>-136585.51999999979</v>
      </c>
    </row>
    <row r="55" spans="1:40" x14ac:dyDescent="0.2">
      <c r="A55" s="1" t="s">
        <v>436</v>
      </c>
      <c r="B55" s="1" t="s">
        <v>437</v>
      </c>
      <c r="C55" s="90">
        <v>2020</v>
      </c>
      <c r="D55" s="90" t="s">
        <v>1070</v>
      </c>
      <c r="E55" s="56" t="s">
        <v>1956</v>
      </c>
      <c r="F55" s="123">
        <v>184913.26</v>
      </c>
      <c r="G55" s="123">
        <v>7000</v>
      </c>
      <c r="H55" s="123">
        <v>56630.5</v>
      </c>
      <c r="J55" s="56">
        <v>145416.79</v>
      </c>
      <c r="K55" s="56">
        <v>357479.58</v>
      </c>
      <c r="L55" s="276">
        <v>0</v>
      </c>
      <c r="M55" s="276">
        <v>94432.58</v>
      </c>
      <c r="O55" s="276">
        <v>37.380000000000003</v>
      </c>
      <c r="R55" s="56">
        <v>720769.1</v>
      </c>
      <c r="S55" s="56">
        <v>1296912.72</v>
      </c>
      <c r="U55" s="100">
        <v>867727.68</v>
      </c>
      <c r="V55" s="100">
        <v>141100</v>
      </c>
      <c r="W55" s="100">
        <v>143.94999999999999</v>
      </c>
      <c r="Y55" s="100">
        <v>1290771.6000000001</v>
      </c>
      <c r="Z55" s="100">
        <v>1000</v>
      </c>
      <c r="AA55" s="124">
        <v>1650367.6</v>
      </c>
      <c r="AD55" s="124">
        <v>1240</v>
      </c>
      <c r="AE55" s="124">
        <v>504571.34</v>
      </c>
      <c r="AF55" s="124">
        <v>120062.87</v>
      </c>
      <c r="AH55" s="124">
        <v>10400</v>
      </c>
      <c r="AI55" s="100">
        <f t="shared" si="7"/>
        <v>248543.76</v>
      </c>
      <c r="AJ55" s="108">
        <f t="shared" si="8"/>
        <v>94469.96</v>
      </c>
      <c r="AK55" s="26">
        <f t="shared" si="3"/>
        <v>154073.79999999999</v>
      </c>
      <c r="AL55" s="27">
        <f t="shared" si="4"/>
        <v>2300743.23</v>
      </c>
      <c r="AM55" s="19">
        <f t="shared" si="5"/>
        <v>2286641.81</v>
      </c>
      <c r="AN55" s="32">
        <f t="shared" si="6"/>
        <v>14101.419999999925</v>
      </c>
    </row>
    <row r="56" spans="1:40" x14ac:dyDescent="0.2">
      <c r="A56" s="1" t="s">
        <v>436</v>
      </c>
      <c r="B56" s="1" t="s">
        <v>437</v>
      </c>
      <c r="C56" s="90">
        <v>3422</v>
      </c>
      <c r="D56" s="90" t="s">
        <v>1071</v>
      </c>
      <c r="E56" s="56" t="s">
        <v>1957</v>
      </c>
      <c r="F56" s="123">
        <v>554963.11</v>
      </c>
      <c r="G56" s="123">
        <v>0</v>
      </c>
      <c r="H56" s="123">
        <v>79299.39</v>
      </c>
      <c r="J56" s="56">
        <v>43688.99</v>
      </c>
      <c r="K56" s="56">
        <v>309127.71000000002</v>
      </c>
      <c r="L56" s="276">
        <v>0</v>
      </c>
      <c r="M56" s="276">
        <v>123052.21</v>
      </c>
      <c r="O56" s="276">
        <v>0</v>
      </c>
      <c r="R56" s="56">
        <v>-54393.63</v>
      </c>
      <c r="S56" s="56">
        <v>1593000.06</v>
      </c>
      <c r="U56" s="100">
        <v>1337209.4099999999</v>
      </c>
      <c r="V56" s="100">
        <v>215745</v>
      </c>
      <c r="W56" s="100">
        <v>506.97</v>
      </c>
      <c r="Y56" s="100">
        <v>1494730</v>
      </c>
      <c r="Z56" s="100">
        <v>14927</v>
      </c>
      <c r="AA56" s="124">
        <v>2146410</v>
      </c>
      <c r="AD56" s="124">
        <v>4687</v>
      </c>
      <c r="AE56" s="124">
        <v>653989.96</v>
      </c>
      <c r="AF56" s="124">
        <v>159206.69</v>
      </c>
      <c r="AH56" s="124">
        <v>44460</v>
      </c>
      <c r="AI56" s="100">
        <f t="shared" si="7"/>
        <v>634262.5</v>
      </c>
      <c r="AJ56" s="108">
        <f t="shared" si="8"/>
        <v>123052.21</v>
      </c>
      <c r="AK56" s="26">
        <f t="shared" si="3"/>
        <v>511210.29</v>
      </c>
      <c r="AL56" s="27">
        <f t="shared" si="4"/>
        <v>3063118.38</v>
      </c>
      <c r="AM56" s="19">
        <f t="shared" si="5"/>
        <v>3008753.65</v>
      </c>
      <c r="AN56" s="32">
        <f t="shared" si="6"/>
        <v>54364.729999999981</v>
      </c>
    </row>
    <row r="57" spans="1:40" x14ac:dyDescent="0.2">
      <c r="A57" s="1" t="s">
        <v>436</v>
      </c>
      <c r="B57" s="1" t="s">
        <v>437</v>
      </c>
      <c r="C57" s="90">
        <v>2553</v>
      </c>
      <c r="D57" s="90" t="s">
        <v>1072</v>
      </c>
      <c r="E57" s="56" t="s">
        <v>1958</v>
      </c>
      <c r="F57" s="123">
        <v>334577.83</v>
      </c>
      <c r="G57" s="123">
        <v>12000</v>
      </c>
      <c r="H57" s="123">
        <v>50598.1</v>
      </c>
      <c r="J57" s="56">
        <v>51738.9</v>
      </c>
      <c r="K57" s="56">
        <v>311991.62</v>
      </c>
      <c r="L57" s="276">
        <v>0</v>
      </c>
      <c r="M57" s="276">
        <v>85414.45</v>
      </c>
      <c r="O57" s="276">
        <v>37.380000000000003</v>
      </c>
      <c r="R57" s="56">
        <v>-1369828.83</v>
      </c>
      <c r="S57" s="56">
        <v>1261656.71</v>
      </c>
      <c r="U57" s="100">
        <v>955451.29</v>
      </c>
      <c r="V57" s="100">
        <v>250900</v>
      </c>
      <c r="W57" s="100">
        <v>337.03</v>
      </c>
      <c r="Y57" s="100">
        <v>1349426.8</v>
      </c>
      <c r="Z57" s="100">
        <v>9760</v>
      </c>
      <c r="AA57" s="124">
        <v>1924451.8</v>
      </c>
      <c r="AD57" s="124">
        <v>17149.599999999999</v>
      </c>
      <c r="AE57" s="124">
        <v>426251.72</v>
      </c>
      <c r="AF57" s="124">
        <v>110991.9</v>
      </c>
      <c r="AH57" s="124">
        <v>12527</v>
      </c>
      <c r="AI57" s="100">
        <f t="shared" si="7"/>
        <v>397175.93</v>
      </c>
      <c r="AJ57" s="108">
        <f t="shared" si="8"/>
        <v>85451.83</v>
      </c>
      <c r="AK57" s="26">
        <f t="shared" si="3"/>
        <v>311724.09999999998</v>
      </c>
      <c r="AL57" s="27">
        <f t="shared" si="4"/>
        <v>2565875.12</v>
      </c>
      <c r="AM57" s="19">
        <f t="shared" si="5"/>
        <v>2491372.02</v>
      </c>
      <c r="AN57" s="32">
        <f t="shared" si="6"/>
        <v>74503.100000000093</v>
      </c>
    </row>
    <row r="58" spans="1:40" x14ac:dyDescent="0.2">
      <c r="A58" s="1" t="s">
        <v>436</v>
      </c>
      <c r="B58" s="1" t="s">
        <v>437</v>
      </c>
      <c r="C58" s="90">
        <v>961</v>
      </c>
      <c r="D58" s="90" t="s">
        <v>1073</v>
      </c>
      <c r="E58" s="56" t="s">
        <v>1982</v>
      </c>
      <c r="F58" s="123">
        <v>139549.79</v>
      </c>
      <c r="G58" s="123">
        <v>17700</v>
      </c>
      <c r="H58" s="123">
        <v>46058.64</v>
      </c>
      <c r="J58" s="56">
        <v>3</v>
      </c>
      <c r="K58" s="56">
        <v>278009.02</v>
      </c>
      <c r="L58" s="276">
        <v>0</v>
      </c>
      <c r="M58" s="276">
        <v>65962.45</v>
      </c>
      <c r="O58" s="276">
        <v>33.94</v>
      </c>
      <c r="R58" s="56">
        <v>299597.73</v>
      </c>
      <c r="S58" s="56">
        <v>2075132.5</v>
      </c>
      <c r="U58" s="100">
        <v>790271.18</v>
      </c>
      <c r="V58" s="100">
        <v>79320</v>
      </c>
      <c r="W58" s="100">
        <v>314.7</v>
      </c>
      <c r="Y58" s="100">
        <v>795060.1</v>
      </c>
      <c r="Z58" s="100">
        <v>790</v>
      </c>
      <c r="AA58" s="124">
        <v>1014970.1</v>
      </c>
      <c r="AD58" s="124">
        <v>15516</v>
      </c>
      <c r="AE58" s="124">
        <v>518444.76</v>
      </c>
      <c r="AF58" s="124">
        <v>46770.41</v>
      </c>
      <c r="AH58" s="124">
        <v>29176</v>
      </c>
      <c r="AI58" s="100">
        <f t="shared" si="7"/>
        <v>203308.43</v>
      </c>
      <c r="AJ58" s="108">
        <f t="shared" si="8"/>
        <v>65996.39</v>
      </c>
      <c r="AK58" s="26">
        <f t="shared" si="3"/>
        <v>137312.03999999998</v>
      </c>
      <c r="AL58" s="27">
        <f t="shared" si="4"/>
        <v>1665755.98</v>
      </c>
      <c r="AM58" s="19">
        <f t="shared" si="5"/>
        <v>1624877.2699999998</v>
      </c>
      <c r="AN58" s="32">
        <f t="shared" si="6"/>
        <v>40878.710000000196</v>
      </c>
    </row>
    <row r="59" spans="1:40" x14ac:dyDescent="0.2">
      <c r="A59" s="1" t="s">
        <v>436</v>
      </c>
      <c r="B59" s="1" t="s">
        <v>437</v>
      </c>
      <c r="C59" s="90">
        <v>2039</v>
      </c>
      <c r="D59" s="90" t="s">
        <v>1074</v>
      </c>
      <c r="E59" s="56" t="s">
        <v>1983</v>
      </c>
      <c r="F59" s="123">
        <v>609732.57999999996</v>
      </c>
      <c r="G59" s="123">
        <v>229620</v>
      </c>
      <c r="H59" s="123">
        <v>48677.55</v>
      </c>
      <c r="J59" s="56">
        <v>706796.5</v>
      </c>
      <c r="K59" s="56">
        <v>314149.25</v>
      </c>
      <c r="M59" s="276">
        <v>78263.7</v>
      </c>
      <c r="O59" s="276">
        <v>0</v>
      </c>
      <c r="R59" s="56">
        <v>1143321.92</v>
      </c>
      <c r="S59" s="56">
        <v>3409443.43</v>
      </c>
      <c r="U59" s="100">
        <v>1042374.61</v>
      </c>
      <c r="V59" s="100">
        <v>184000</v>
      </c>
      <c r="W59" s="100">
        <v>841.21</v>
      </c>
      <c r="Y59" s="100">
        <v>1313115.1399999999</v>
      </c>
      <c r="Z59" s="100">
        <v>50790</v>
      </c>
      <c r="AA59" s="124">
        <v>1671465.14</v>
      </c>
      <c r="AD59" s="124">
        <v>5124</v>
      </c>
      <c r="AE59" s="124">
        <v>280972.76</v>
      </c>
      <c r="AF59" s="124">
        <v>173907.42</v>
      </c>
      <c r="AH59" s="124">
        <v>70000</v>
      </c>
      <c r="AI59" s="100">
        <f t="shared" si="7"/>
        <v>888030.13</v>
      </c>
      <c r="AJ59" s="108">
        <f t="shared" si="8"/>
        <v>78263.7</v>
      </c>
      <c r="AK59" s="26">
        <f t="shared" si="3"/>
        <v>809766.43</v>
      </c>
      <c r="AL59" s="27">
        <f t="shared" si="4"/>
        <v>2591120.96</v>
      </c>
      <c r="AM59" s="19">
        <f t="shared" si="5"/>
        <v>2201469.3199999998</v>
      </c>
      <c r="AN59" s="32">
        <f t="shared" si="6"/>
        <v>389651.64000000013</v>
      </c>
    </row>
    <row r="60" spans="1:40" x14ac:dyDescent="0.2">
      <c r="A60" s="1" t="s">
        <v>440</v>
      </c>
      <c r="B60" s="1" t="s">
        <v>441</v>
      </c>
      <c r="C60" s="90">
        <v>3187</v>
      </c>
      <c r="D60" s="90" t="s">
        <v>1075</v>
      </c>
      <c r="E60" s="56" t="s">
        <v>1962</v>
      </c>
      <c r="F60" s="123">
        <v>87106.73</v>
      </c>
      <c r="G60" s="123">
        <v>0</v>
      </c>
      <c r="H60" s="123">
        <v>38622.239999999998</v>
      </c>
      <c r="J60" s="56">
        <v>4</v>
      </c>
      <c r="K60" s="56">
        <v>816848.11</v>
      </c>
      <c r="S60" s="56">
        <v>280935.62</v>
      </c>
      <c r="U60" s="100">
        <v>1299915.51</v>
      </c>
      <c r="Y60" s="100">
        <v>784740</v>
      </c>
      <c r="AA60" s="124">
        <v>1085540</v>
      </c>
      <c r="AE60" s="124">
        <v>374071.09</v>
      </c>
      <c r="AF60" s="124">
        <v>20295.07</v>
      </c>
      <c r="AI60" s="100">
        <f t="shared" si="7"/>
        <v>125728.97</v>
      </c>
      <c r="AJ60" s="108">
        <f t="shared" si="8"/>
        <v>0</v>
      </c>
      <c r="AK60" s="26">
        <f t="shared" si="3"/>
        <v>125728.97</v>
      </c>
      <c r="AL60" s="27">
        <f t="shared" si="4"/>
        <v>2084655.51</v>
      </c>
      <c r="AM60" s="19">
        <f t="shared" si="5"/>
        <v>1479906.1600000001</v>
      </c>
      <c r="AN60" s="32">
        <f t="shared" si="6"/>
        <v>604749.34999999986</v>
      </c>
    </row>
    <row r="61" spans="1:40" x14ac:dyDescent="0.2">
      <c r="A61" s="1" t="s">
        <v>440</v>
      </c>
      <c r="B61" s="1" t="s">
        <v>441</v>
      </c>
      <c r="C61" s="90">
        <v>4931</v>
      </c>
      <c r="D61" s="90" t="s">
        <v>1076</v>
      </c>
      <c r="E61" s="56" t="s">
        <v>1963</v>
      </c>
      <c r="F61" s="123">
        <v>57492.15</v>
      </c>
      <c r="G61" s="123">
        <v>0</v>
      </c>
      <c r="H61" s="123">
        <v>43286.43</v>
      </c>
      <c r="J61" s="56">
        <v>705674.23</v>
      </c>
      <c r="K61" s="56">
        <v>110442.81</v>
      </c>
      <c r="S61" s="56">
        <v>179132.84</v>
      </c>
      <c r="U61" s="100">
        <v>2121246.84</v>
      </c>
      <c r="AA61" s="124">
        <v>1695482</v>
      </c>
      <c r="AE61" s="124">
        <v>433970</v>
      </c>
      <c r="AF61" s="124">
        <v>110542.63</v>
      </c>
      <c r="AI61" s="100">
        <f t="shared" si="7"/>
        <v>100778.58</v>
      </c>
      <c r="AJ61" s="108">
        <f t="shared" si="8"/>
        <v>0</v>
      </c>
      <c r="AK61" s="26">
        <f t="shared" si="3"/>
        <v>100778.58</v>
      </c>
      <c r="AL61" s="27">
        <f t="shared" si="4"/>
        <v>2121246.84</v>
      </c>
      <c r="AM61" s="19">
        <f t="shared" si="5"/>
        <v>2239994.63</v>
      </c>
      <c r="AN61" s="32">
        <f t="shared" si="6"/>
        <v>-118747.79000000004</v>
      </c>
    </row>
    <row r="62" spans="1:40" x14ac:dyDescent="0.2">
      <c r="A62" s="1" t="s">
        <v>594</v>
      </c>
      <c r="B62" s="1" t="s">
        <v>441</v>
      </c>
      <c r="C62" s="90">
        <v>2673</v>
      </c>
      <c r="D62" s="90" t="s">
        <v>1077</v>
      </c>
      <c r="E62" s="56" t="s">
        <v>1964</v>
      </c>
      <c r="F62" s="123">
        <v>61446</v>
      </c>
      <c r="G62" s="123">
        <v>0</v>
      </c>
      <c r="H62" s="123">
        <v>58598.64</v>
      </c>
      <c r="J62" s="56">
        <v>236351.12</v>
      </c>
      <c r="K62" s="56">
        <v>320378.5</v>
      </c>
      <c r="S62" s="56">
        <v>2768470.84</v>
      </c>
      <c r="U62" s="100">
        <v>1295367.6499999999</v>
      </c>
      <c r="Y62" s="100">
        <v>1237500</v>
      </c>
      <c r="AA62" s="124">
        <v>1883640</v>
      </c>
      <c r="AE62" s="124">
        <v>666956.73</v>
      </c>
      <c r="AF62" s="124">
        <v>206237.73</v>
      </c>
      <c r="AI62" s="100">
        <f t="shared" si="7"/>
        <v>120044.64</v>
      </c>
      <c r="AJ62" s="108">
        <f t="shared" si="8"/>
        <v>0</v>
      </c>
      <c r="AK62" s="26">
        <f t="shared" si="3"/>
        <v>120044.64</v>
      </c>
      <c r="AL62" s="27">
        <f t="shared" si="4"/>
        <v>2532867.65</v>
      </c>
      <c r="AM62" s="19">
        <f t="shared" si="5"/>
        <v>2756834.46</v>
      </c>
      <c r="AN62" s="32">
        <f t="shared" si="6"/>
        <v>-223966.81000000006</v>
      </c>
    </row>
    <row r="63" spans="1:40" x14ac:dyDescent="0.2">
      <c r="A63" s="1" t="s">
        <v>440</v>
      </c>
      <c r="B63" s="1" t="s">
        <v>441</v>
      </c>
      <c r="C63" s="90">
        <v>3204</v>
      </c>
      <c r="D63" s="90" t="s">
        <v>1078</v>
      </c>
      <c r="E63" s="56" t="s">
        <v>1965</v>
      </c>
      <c r="F63" s="123">
        <v>201573.8</v>
      </c>
      <c r="G63" s="123">
        <v>0</v>
      </c>
      <c r="H63" s="123">
        <v>5398.32</v>
      </c>
      <c r="J63" s="56">
        <v>279626.19</v>
      </c>
      <c r="K63" s="56">
        <v>51041</v>
      </c>
      <c r="S63" s="56">
        <v>2027508.56</v>
      </c>
      <c r="U63" s="100">
        <v>1626342.06</v>
      </c>
      <c r="Y63" s="100">
        <v>1206590</v>
      </c>
      <c r="AA63" s="124">
        <v>1672110</v>
      </c>
      <c r="AE63" s="124">
        <v>1043770.34</v>
      </c>
      <c r="AF63" s="124">
        <v>153293.37</v>
      </c>
      <c r="AI63" s="100">
        <f t="shared" si="7"/>
        <v>206972.12</v>
      </c>
      <c r="AJ63" s="108">
        <f t="shared" si="8"/>
        <v>0</v>
      </c>
      <c r="AK63" s="26">
        <f t="shared" si="3"/>
        <v>206972.12</v>
      </c>
      <c r="AL63" s="27">
        <f t="shared" si="4"/>
        <v>2832932.06</v>
      </c>
      <c r="AM63" s="19">
        <f t="shared" si="5"/>
        <v>2869173.71</v>
      </c>
      <c r="AN63" s="32">
        <f t="shared" si="6"/>
        <v>-36241.649999999907</v>
      </c>
    </row>
    <row r="64" spans="1:40" x14ac:dyDescent="0.2">
      <c r="A64" s="1" t="s">
        <v>440</v>
      </c>
      <c r="B64" s="1" t="s">
        <v>441</v>
      </c>
      <c r="C64" s="90">
        <v>2244</v>
      </c>
      <c r="D64" s="90" t="s">
        <v>1079</v>
      </c>
      <c r="E64" s="56" t="s">
        <v>1966</v>
      </c>
      <c r="F64" s="123">
        <v>44665.74</v>
      </c>
      <c r="G64" s="123">
        <v>0</v>
      </c>
      <c r="H64" s="123">
        <v>2946.16</v>
      </c>
      <c r="J64" s="56">
        <v>686503.56</v>
      </c>
      <c r="K64" s="56">
        <v>225933.1</v>
      </c>
      <c r="S64" s="56">
        <v>179132.84</v>
      </c>
      <c r="U64" s="100">
        <v>1142358.3600000001</v>
      </c>
      <c r="Y64" s="100">
        <v>872300</v>
      </c>
      <c r="AA64" s="124">
        <v>1286975</v>
      </c>
      <c r="AE64" s="124">
        <v>739866.79</v>
      </c>
      <c r="AF64" s="124">
        <v>183192.31</v>
      </c>
      <c r="AI64" s="100">
        <f t="shared" si="7"/>
        <v>47611.899999999994</v>
      </c>
      <c r="AJ64" s="108">
        <f t="shared" si="8"/>
        <v>0</v>
      </c>
      <c r="AK64" s="26">
        <f t="shared" si="3"/>
        <v>47611.899999999994</v>
      </c>
      <c r="AL64" s="27">
        <f t="shared" si="4"/>
        <v>2014658.36</v>
      </c>
      <c r="AM64" s="19">
        <f t="shared" si="5"/>
        <v>2210034.1</v>
      </c>
      <c r="AN64" s="32">
        <f t="shared" si="6"/>
        <v>-195375.74</v>
      </c>
    </row>
    <row r="65" spans="1:40" x14ac:dyDescent="0.2">
      <c r="A65" s="1" t="s">
        <v>444</v>
      </c>
      <c r="B65" s="1" t="s">
        <v>445</v>
      </c>
      <c r="C65" s="90">
        <v>5619</v>
      </c>
      <c r="D65" s="90" t="s">
        <v>1080</v>
      </c>
      <c r="E65" s="56" t="s">
        <v>1967</v>
      </c>
      <c r="F65" s="123">
        <v>286329.08</v>
      </c>
      <c r="G65" s="123">
        <v>2784.83</v>
      </c>
      <c r="H65" s="123">
        <v>79261.8</v>
      </c>
      <c r="J65" s="56">
        <v>1954112.2</v>
      </c>
      <c r="K65" s="56">
        <v>341604.1</v>
      </c>
      <c r="M65" s="276">
        <v>0</v>
      </c>
      <c r="O65" s="276">
        <v>100000</v>
      </c>
      <c r="R65" s="56">
        <v>-100631.36</v>
      </c>
      <c r="S65" s="56">
        <v>2752937.45</v>
      </c>
      <c r="U65" s="100">
        <v>960809.97</v>
      </c>
      <c r="V65" s="100">
        <v>526706</v>
      </c>
      <c r="W65" s="100">
        <v>197.72</v>
      </c>
      <c r="Y65" s="100">
        <v>2034351.78</v>
      </c>
      <c r="Z65" s="100">
        <v>227044</v>
      </c>
      <c r="AA65" s="124">
        <v>2460635.7799999998</v>
      </c>
      <c r="AE65" s="124">
        <v>635940.46</v>
      </c>
      <c r="AF65" s="124">
        <v>340888.31</v>
      </c>
      <c r="AI65" s="100">
        <f t="shared" si="7"/>
        <v>368375.71</v>
      </c>
      <c r="AJ65" s="108">
        <f t="shared" si="8"/>
        <v>100000</v>
      </c>
      <c r="AK65" s="26">
        <f t="shared" si="3"/>
        <v>268375.71000000002</v>
      </c>
      <c r="AL65" s="27">
        <f t="shared" si="4"/>
        <v>3749109.4699999997</v>
      </c>
      <c r="AM65" s="19">
        <f t="shared" si="5"/>
        <v>3437464.55</v>
      </c>
      <c r="AN65" s="32">
        <f t="shared" si="6"/>
        <v>311644.91999999993</v>
      </c>
    </row>
    <row r="66" spans="1:40" x14ac:dyDescent="0.2">
      <c r="A66" s="1" t="s">
        <v>444</v>
      </c>
      <c r="B66" s="1" t="s">
        <v>445</v>
      </c>
      <c r="C66" s="90">
        <v>5086</v>
      </c>
      <c r="D66" s="90" t="s">
        <v>1081</v>
      </c>
      <c r="E66" s="56" t="s">
        <v>1968</v>
      </c>
      <c r="F66" s="123">
        <v>132625.41</v>
      </c>
      <c r="G66" s="123">
        <v>31360.720000000001</v>
      </c>
      <c r="H66" s="123">
        <v>71225.48</v>
      </c>
      <c r="J66" s="56">
        <v>959612.13</v>
      </c>
      <c r="K66" s="56">
        <v>2181466.54</v>
      </c>
      <c r="M66" s="276">
        <v>0</v>
      </c>
      <c r="R66" s="56">
        <v>-1782115.22</v>
      </c>
      <c r="S66" s="56">
        <v>3437556.74</v>
      </c>
      <c r="U66" s="100">
        <v>3040959.58</v>
      </c>
      <c r="V66" s="100">
        <v>200820</v>
      </c>
      <c r="W66" s="100">
        <v>463.92</v>
      </c>
      <c r="Y66" s="100">
        <v>2126422</v>
      </c>
      <c r="Z66" s="100">
        <v>334590</v>
      </c>
      <c r="AA66" s="124">
        <v>2615432</v>
      </c>
      <c r="AE66" s="124">
        <v>554297.43000000005</v>
      </c>
      <c r="AF66" s="124">
        <v>651641.31000000006</v>
      </c>
      <c r="AI66" s="100">
        <f t="shared" si="7"/>
        <v>235211.61</v>
      </c>
      <c r="AJ66" s="108">
        <f t="shared" si="8"/>
        <v>0</v>
      </c>
      <c r="AK66" s="26">
        <f t="shared" si="3"/>
        <v>235211.61</v>
      </c>
      <c r="AL66" s="27">
        <f t="shared" si="4"/>
        <v>5703255.5</v>
      </c>
      <c r="AM66" s="19">
        <f t="shared" si="5"/>
        <v>3821370.74</v>
      </c>
      <c r="AN66" s="32">
        <f t="shared" si="6"/>
        <v>1881884.7599999998</v>
      </c>
    </row>
    <row r="67" spans="1:40" x14ac:dyDescent="0.2">
      <c r="A67" s="1" t="s">
        <v>444</v>
      </c>
      <c r="B67" s="1" t="s">
        <v>445</v>
      </c>
      <c r="C67" s="90">
        <v>7208</v>
      </c>
      <c r="D67" s="90" t="s">
        <v>1082</v>
      </c>
      <c r="E67" s="56" t="s">
        <v>1969</v>
      </c>
      <c r="F67" s="123">
        <v>586364.52</v>
      </c>
      <c r="G67" s="123">
        <v>71247.649999999994</v>
      </c>
      <c r="H67" s="123">
        <v>23915.35</v>
      </c>
      <c r="J67" s="56">
        <v>1479358.8</v>
      </c>
      <c r="K67" s="56">
        <v>356890.29</v>
      </c>
      <c r="M67" s="276">
        <v>0</v>
      </c>
      <c r="R67" s="56">
        <v>1185667.18</v>
      </c>
      <c r="S67" s="56">
        <v>785641.8</v>
      </c>
      <c r="U67" s="100">
        <v>1318582.47</v>
      </c>
      <c r="V67" s="100">
        <v>307667</v>
      </c>
      <c r="W67" s="100">
        <v>660.65</v>
      </c>
      <c r="Y67" s="100">
        <v>1641861.5</v>
      </c>
      <c r="Z67" s="100">
        <v>258700</v>
      </c>
      <c r="AA67" s="124">
        <v>2189673.5</v>
      </c>
      <c r="AE67" s="124">
        <v>486078.32</v>
      </c>
      <c r="AF67" s="124">
        <v>231980.54</v>
      </c>
      <c r="AH67" s="124">
        <v>32.630000000000003</v>
      </c>
      <c r="AI67" s="100">
        <f t="shared" si="7"/>
        <v>681527.52</v>
      </c>
      <c r="AJ67" s="108">
        <f t="shared" si="8"/>
        <v>0</v>
      </c>
      <c r="AK67" s="26">
        <f t="shared" si="3"/>
        <v>681527.52</v>
      </c>
      <c r="AL67" s="27">
        <f t="shared" si="4"/>
        <v>3527471.62</v>
      </c>
      <c r="AM67" s="19">
        <f t="shared" si="5"/>
        <v>2907764.9899999998</v>
      </c>
      <c r="AN67" s="32">
        <f t="shared" si="6"/>
        <v>619706.63000000035</v>
      </c>
    </row>
    <row r="68" spans="1:40" x14ac:dyDescent="0.2">
      <c r="A68" s="1" t="s">
        <v>448</v>
      </c>
      <c r="B68" s="1" t="s">
        <v>449</v>
      </c>
      <c r="C68" s="90">
        <v>2983</v>
      </c>
      <c r="D68" s="90" t="s">
        <v>1083</v>
      </c>
      <c r="E68" s="56" t="s">
        <v>1970</v>
      </c>
      <c r="F68" s="123">
        <v>326903.15999999997</v>
      </c>
      <c r="G68" s="123">
        <v>22400</v>
      </c>
      <c r="H68" s="123">
        <v>72932.45</v>
      </c>
      <c r="J68" s="56">
        <v>573270.39</v>
      </c>
      <c r="K68" s="56">
        <v>277401.25</v>
      </c>
      <c r="L68" s="276">
        <v>486</v>
      </c>
      <c r="M68" s="276">
        <v>5812.73</v>
      </c>
      <c r="O68" s="276">
        <v>1330.65</v>
      </c>
      <c r="Q68" s="56">
        <v>3911913.09</v>
      </c>
      <c r="R68" s="56">
        <v>-4402332.66</v>
      </c>
      <c r="S68" s="56">
        <v>2929218.73</v>
      </c>
      <c r="U68" s="100">
        <v>2654465.2200000002</v>
      </c>
      <c r="V68" s="100">
        <v>202662</v>
      </c>
      <c r="W68" s="100">
        <v>2085.38</v>
      </c>
      <c r="Y68" s="100">
        <v>1185054.6000000001</v>
      </c>
      <c r="AA68" s="124">
        <v>2417994.6</v>
      </c>
      <c r="AE68" s="124">
        <v>780467.93</v>
      </c>
      <c r="AF68" s="124">
        <v>345964.2</v>
      </c>
      <c r="AI68" s="100">
        <f t="shared" ref="AI68:AI86" si="9">SUM(F68:I68)</f>
        <v>422235.61</v>
      </c>
      <c r="AJ68" s="108">
        <f t="shared" ref="AJ68:AJ86" si="10">SUM(L68:O68)</f>
        <v>7629.3799999999992</v>
      </c>
      <c r="AK68" s="26">
        <f t="shared" si="3"/>
        <v>414606.23</v>
      </c>
      <c r="AL68" s="27">
        <f t="shared" si="4"/>
        <v>4044267.2</v>
      </c>
      <c r="AM68" s="19">
        <f t="shared" si="5"/>
        <v>3544426.7300000004</v>
      </c>
      <c r="AN68" s="32">
        <f t="shared" si="6"/>
        <v>499840.46999999974</v>
      </c>
    </row>
    <row r="69" spans="1:40" x14ac:dyDescent="0.2">
      <c r="A69" s="1" t="s">
        <v>448</v>
      </c>
      <c r="B69" s="1" t="s">
        <v>449</v>
      </c>
      <c r="C69" s="90">
        <v>3185</v>
      </c>
      <c r="D69" s="90" t="s">
        <v>1084</v>
      </c>
      <c r="E69" s="56" t="s">
        <v>1971</v>
      </c>
      <c r="F69" s="123">
        <v>212628.14</v>
      </c>
      <c r="G69" s="123">
        <v>0</v>
      </c>
      <c r="H69" s="123">
        <v>34964.78</v>
      </c>
      <c r="J69" s="56">
        <v>1573248.73</v>
      </c>
      <c r="K69" s="56">
        <v>58855.040000000001</v>
      </c>
      <c r="L69" s="276">
        <v>486</v>
      </c>
      <c r="O69" s="276">
        <v>-150.69999999999999</v>
      </c>
      <c r="R69" s="56">
        <v>-97763.86</v>
      </c>
      <c r="S69" s="56">
        <v>574529.34</v>
      </c>
      <c r="U69" s="100">
        <v>1355086.75</v>
      </c>
      <c r="W69" s="100">
        <v>2256.29</v>
      </c>
      <c r="Y69" s="100">
        <v>772740.52</v>
      </c>
      <c r="AA69" s="124">
        <v>1243307.52</v>
      </c>
      <c r="AE69" s="124">
        <v>566051.37</v>
      </c>
      <c r="AF69" s="124">
        <v>208590.92</v>
      </c>
      <c r="AI69" s="100">
        <f t="shared" si="9"/>
        <v>247592.92</v>
      </c>
      <c r="AJ69" s="108">
        <f t="shared" si="10"/>
        <v>335.3</v>
      </c>
      <c r="AK69" s="26">
        <f t="shared" ref="AK69:AK86" si="11">AI69-AJ69</f>
        <v>247257.62000000002</v>
      </c>
      <c r="AL69" s="27">
        <f t="shared" ref="AL69:AL86" si="12">SUM(T69:Z69)</f>
        <v>2130083.56</v>
      </c>
      <c r="AM69" s="19">
        <f t="shared" ref="AM69:AM86" si="13">SUM(AA69:AH69)</f>
        <v>2017949.81</v>
      </c>
      <c r="AN69" s="32">
        <f t="shared" ref="AN69:AN86" si="14">AL69-AM69</f>
        <v>112133.75</v>
      </c>
    </row>
    <row r="70" spans="1:40" x14ac:dyDescent="0.2">
      <c r="A70" s="1" t="s">
        <v>448</v>
      </c>
      <c r="B70" s="1" t="s">
        <v>449</v>
      </c>
      <c r="C70" s="90">
        <v>5687</v>
      </c>
      <c r="D70" s="90" t="s">
        <v>1085</v>
      </c>
      <c r="E70" s="56" t="s">
        <v>1972</v>
      </c>
      <c r="F70" s="123">
        <v>479364.08</v>
      </c>
      <c r="G70" s="123">
        <v>166179.07999999999</v>
      </c>
      <c r="H70" s="123">
        <v>63938.57</v>
      </c>
      <c r="J70" s="56">
        <v>229851.4</v>
      </c>
      <c r="K70" s="56">
        <v>393565.28</v>
      </c>
      <c r="R70" s="56">
        <v>2227.73</v>
      </c>
      <c r="S70" s="56">
        <v>2183187.2799999998</v>
      </c>
      <c r="U70" s="100">
        <v>3039031.09</v>
      </c>
      <c r="W70" s="100">
        <v>613.70000000000005</v>
      </c>
      <c r="Y70" s="100">
        <v>1988507.5</v>
      </c>
      <c r="AA70" s="124">
        <v>2698605.5</v>
      </c>
      <c r="AE70" s="124">
        <v>1016030.35</v>
      </c>
      <c r="AF70" s="124">
        <v>176543.4</v>
      </c>
      <c r="AI70" s="100">
        <f t="shared" si="9"/>
        <v>709481.73</v>
      </c>
      <c r="AJ70" s="108">
        <f t="shared" si="10"/>
        <v>0</v>
      </c>
      <c r="AK70" s="26">
        <f t="shared" si="11"/>
        <v>709481.73</v>
      </c>
      <c r="AL70" s="27">
        <f t="shared" si="12"/>
        <v>5028152.29</v>
      </c>
      <c r="AM70" s="19">
        <f t="shared" si="13"/>
        <v>3891179.25</v>
      </c>
      <c r="AN70" s="32">
        <f t="shared" si="14"/>
        <v>1136973.04</v>
      </c>
    </row>
    <row r="71" spans="1:40" x14ac:dyDescent="0.2">
      <c r="A71" s="1" t="s">
        <v>448</v>
      </c>
      <c r="B71" s="1" t="s">
        <v>449</v>
      </c>
      <c r="C71" s="90">
        <v>5400</v>
      </c>
      <c r="D71" s="90" t="s">
        <v>1086</v>
      </c>
      <c r="E71" s="56" t="s">
        <v>1973</v>
      </c>
      <c r="F71" s="123">
        <v>1419996.9</v>
      </c>
      <c r="G71" s="123">
        <v>30750</v>
      </c>
      <c r="H71" s="123">
        <v>9486</v>
      </c>
      <c r="J71" s="56">
        <v>1728655.21</v>
      </c>
      <c r="K71" s="56">
        <v>307067.18</v>
      </c>
      <c r="M71" s="276">
        <v>15680</v>
      </c>
      <c r="R71" s="56">
        <v>332614.73</v>
      </c>
      <c r="S71" s="56">
        <v>1562778.07</v>
      </c>
      <c r="U71" s="100">
        <v>1979177.14</v>
      </c>
      <c r="W71" s="100">
        <v>3108.01</v>
      </c>
      <c r="Y71" s="100">
        <v>931507.5</v>
      </c>
      <c r="AA71" s="124">
        <v>1654327.5</v>
      </c>
      <c r="AE71" s="124">
        <v>887835.42</v>
      </c>
      <c r="AF71" s="124">
        <v>270100.42</v>
      </c>
      <c r="AI71" s="100">
        <f t="shared" si="9"/>
        <v>1460232.9</v>
      </c>
      <c r="AJ71" s="108">
        <f t="shared" si="10"/>
        <v>15680</v>
      </c>
      <c r="AK71" s="26">
        <f t="shared" si="11"/>
        <v>1444552.9</v>
      </c>
      <c r="AL71" s="27">
        <f t="shared" si="12"/>
        <v>2913792.65</v>
      </c>
      <c r="AM71" s="19">
        <f t="shared" si="13"/>
        <v>2812263.34</v>
      </c>
      <c r="AN71" s="32">
        <f t="shared" si="14"/>
        <v>101529.31000000006</v>
      </c>
    </row>
    <row r="72" spans="1:40" x14ac:dyDescent="0.2">
      <c r="A72" s="1" t="s">
        <v>448</v>
      </c>
      <c r="B72" s="1" t="s">
        <v>449</v>
      </c>
      <c r="C72" s="90">
        <v>9957</v>
      </c>
      <c r="D72" s="90" t="s">
        <v>1087</v>
      </c>
      <c r="E72" s="56" t="s">
        <v>1974</v>
      </c>
      <c r="F72" s="123">
        <v>1067683.76</v>
      </c>
      <c r="G72" s="123">
        <v>0</v>
      </c>
      <c r="H72" s="123">
        <v>53000</v>
      </c>
      <c r="J72" s="56">
        <v>1260722.67</v>
      </c>
      <c r="K72" s="56">
        <v>398306.08</v>
      </c>
      <c r="L72" s="276">
        <v>5100</v>
      </c>
      <c r="M72" s="276">
        <v>26333.18</v>
      </c>
      <c r="N72" s="276">
        <v>13000</v>
      </c>
      <c r="R72" s="56">
        <v>827548.17</v>
      </c>
      <c r="S72" s="56">
        <v>1881658.83</v>
      </c>
      <c r="U72" s="100">
        <v>3281579.36</v>
      </c>
      <c r="W72" s="100">
        <v>6940.94</v>
      </c>
      <c r="Y72" s="100">
        <v>2231292.5</v>
      </c>
      <c r="AA72" s="124">
        <v>3260048.5</v>
      </c>
      <c r="AE72" s="124">
        <v>1379388.63</v>
      </c>
      <c r="AF72" s="124">
        <v>264153.40999999997</v>
      </c>
      <c r="AI72" s="100">
        <f t="shared" si="9"/>
        <v>1120683.76</v>
      </c>
      <c r="AJ72" s="108">
        <f t="shared" si="10"/>
        <v>44433.18</v>
      </c>
      <c r="AK72" s="26">
        <f t="shared" si="11"/>
        <v>1076250.58</v>
      </c>
      <c r="AL72" s="27">
        <f t="shared" si="12"/>
        <v>5519812.7999999998</v>
      </c>
      <c r="AM72" s="19">
        <f t="shared" si="13"/>
        <v>4903590.54</v>
      </c>
      <c r="AN72" s="32">
        <f t="shared" si="14"/>
        <v>616222.25999999978</v>
      </c>
    </row>
    <row r="73" spans="1:40" x14ac:dyDescent="0.2">
      <c r="A73" s="1" t="s">
        <v>448</v>
      </c>
      <c r="B73" s="1" t="s">
        <v>449</v>
      </c>
      <c r="C73" s="90">
        <v>2898</v>
      </c>
      <c r="D73" s="90" t="s">
        <v>1088</v>
      </c>
      <c r="E73" s="56" t="s">
        <v>1975</v>
      </c>
      <c r="F73" s="123">
        <v>905364.36</v>
      </c>
      <c r="G73" s="123">
        <v>0</v>
      </c>
      <c r="H73" s="123">
        <v>43117.26</v>
      </c>
      <c r="J73" s="56">
        <v>389958.15</v>
      </c>
      <c r="K73" s="56">
        <v>157593.39000000001</v>
      </c>
      <c r="M73" s="276">
        <v>63097.75</v>
      </c>
      <c r="O73" s="276">
        <v>-311.60000000000002</v>
      </c>
      <c r="R73" s="56">
        <v>156326.46</v>
      </c>
      <c r="S73" s="56">
        <v>1497958.46</v>
      </c>
      <c r="U73" s="100">
        <v>1287576.1299999999</v>
      </c>
      <c r="W73" s="100">
        <v>3865.1</v>
      </c>
      <c r="Y73" s="100">
        <v>964727</v>
      </c>
      <c r="AA73" s="124">
        <v>1301105</v>
      </c>
      <c r="AE73" s="124">
        <v>662928.61</v>
      </c>
      <c r="AF73" s="124">
        <v>128378.58</v>
      </c>
      <c r="AI73" s="100">
        <f t="shared" si="9"/>
        <v>948481.62</v>
      </c>
      <c r="AJ73" s="108">
        <f t="shared" si="10"/>
        <v>62786.15</v>
      </c>
      <c r="AK73" s="26">
        <f t="shared" si="11"/>
        <v>885695.47</v>
      </c>
      <c r="AL73" s="27">
        <f t="shared" si="12"/>
        <v>2256168.23</v>
      </c>
      <c r="AM73" s="19">
        <f t="shared" si="13"/>
        <v>2092412.19</v>
      </c>
      <c r="AN73" s="32">
        <f t="shared" si="14"/>
        <v>163756.04000000004</v>
      </c>
    </row>
    <row r="74" spans="1:40" x14ac:dyDescent="0.2">
      <c r="A74" s="1" t="s">
        <v>448</v>
      </c>
      <c r="B74" s="1" t="s">
        <v>449</v>
      </c>
      <c r="C74" s="90">
        <v>3080</v>
      </c>
      <c r="D74" s="90" t="s">
        <v>1089</v>
      </c>
      <c r="E74" s="56" t="s">
        <v>1976</v>
      </c>
      <c r="F74" s="123">
        <v>31132.41</v>
      </c>
      <c r="G74" s="123">
        <v>0</v>
      </c>
      <c r="H74" s="123">
        <v>27375.19</v>
      </c>
      <c r="J74" s="56">
        <v>1103177.2</v>
      </c>
      <c r="K74" s="56">
        <v>167956.66</v>
      </c>
      <c r="L74" s="276">
        <v>162</v>
      </c>
      <c r="O74" s="276">
        <v>23012.720000000001</v>
      </c>
      <c r="R74" s="56">
        <v>-505908.71</v>
      </c>
      <c r="S74" s="56">
        <v>2412599.04</v>
      </c>
      <c r="U74" s="100">
        <v>1266004.06</v>
      </c>
      <c r="W74" s="100">
        <v>974.62</v>
      </c>
      <c r="Y74" s="100">
        <v>648476.5</v>
      </c>
      <c r="AA74" s="124">
        <v>1033113.5</v>
      </c>
      <c r="AE74" s="124">
        <v>654680.26</v>
      </c>
      <c r="AF74" s="124">
        <v>130000.37</v>
      </c>
      <c r="AI74" s="100">
        <f t="shared" si="9"/>
        <v>58507.6</v>
      </c>
      <c r="AJ74" s="108">
        <f t="shared" si="10"/>
        <v>23174.720000000001</v>
      </c>
      <c r="AK74" s="26">
        <f t="shared" si="11"/>
        <v>35332.879999999997</v>
      </c>
      <c r="AL74" s="27">
        <f t="shared" si="12"/>
        <v>1915455.1800000002</v>
      </c>
      <c r="AM74" s="19">
        <f t="shared" si="13"/>
        <v>1817794.13</v>
      </c>
      <c r="AN74" s="32">
        <f t="shared" si="14"/>
        <v>97661.050000000279</v>
      </c>
    </row>
    <row r="75" spans="1:40" x14ac:dyDescent="0.2">
      <c r="A75" s="1" t="s">
        <v>452</v>
      </c>
      <c r="B75" s="1" t="s">
        <v>453</v>
      </c>
      <c r="C75" s="90">
        <v>5394</v>
      </c>
      <c r="D75" s="90" t="s">
        <v>1090</v>
      </c>
      <c r="E75" s="56" t="s">
        <v>1977</v>
      </c>
      <c r="F75" s="123">
        <v>178168.21</v>
      </c>
      <c r="G75" s="123">
        <v>90376.13</v>
      </c>
      <c r="H75" s="123">
        <v>31365</v>
      </c>
      <c r="J75" s="56">
        <v>993012.58</v>
      </c>
      <c r="K75" s="56">
        <v>316229.21999999997</v>
      </c>
      <c r="M75" s="276">
        <v>48580.23</v>
      </c>
      <c r="O75" s="276">
        <v>206.59</v>
      </c>
      <c r="R75" s="56">
        <v>-483623.66</v>
      </c>
      <c r="S75" s="56">
        <v>2174520.91</v>
      </c>
      <c r="U75" s="100">
        <v>2203118.5099999998</v>
      </c>
      <c r="V75" s="100">
        <v>64800</v>
      </c>
      <c r="W75" s="100">
        <v>317.77</v>
      </c>
      <c r="Y75" s="100">
        <v>1579960</v>
      </c>
      <c r="AA75" s="124">
        <v>2357169</v>
      </c>
      <c r="AD75" s="124">
        <v>30879</v>
      </c>
      <c r="AE75" s="124">
        <v>1192147.21</v>
      </c>
      <c r="AF75" s="124">
        <v>267582.37</v>
      </c>
      <c r="AI75" s="100">
        <f t="shared" si="9"/>
        <v>299909.33999999997</v>
      </c>
      <c r="AJ75" s="108">
        <f t="shared" si="10"/>
        <v>48786.82</v>
      </c>
      <c r="AK75" s="26">
        <f t="shared" si="11"/>
        <v>251122.51999999996</v>
      </c>
      <c r="AL75" s="27">
        <f t="shared" si="12"/>
        <v>3848196.28</v>
      </c>
      <c r="AM75" s="19">
        <f t="shared" si="13"/>
        <v>3847777.58</v>
      </c>
      <c r="AN75" s="32">
        <f t="shared" si="14"/>
        <v>418.6999999997206</v>
      </c>
    </row>
    <row r="76" spans="1:40" x14ac:dyDescent="0.2">
      <c r="A76" s="1" t="s">
        <v>452</v>
      </c>
      <c r="B76" s="1" t="s">
        <v>453</v>
      </c>
      <c r="C76" s="90">
        <v>6493</v>
      </c>
      <c r="D76" s="90" t="s">
        <v>1091</v>
      </c>
      <c r="E76" s="56" t="s">
        <v>1978</v>
      </c>
      <c r="F76" s="123">
        <v>277229.90000000002</v>
      </c>
      <c r="G76" s="123">
        <v>3636.5</v>
      </c>
      <c r="H76" s="123">
        <v>9996.32</v>
      </c>
      <c r="J76" s="56">
        <v>1359251.29</v>
      </c>
      <c r="K76" s="56">
        <v>188716.34</v>
      </c>
      <c r="M76" s="276">
        <v>23936.82</v>
      </c>
      <c r="O76" s="276">
        <v>103.73</v>
      </c>
      <c r="R76" s="56">
        <v>-30298.37</v>
      </c>
      <c r="S76" s="56">
        <v>2426315.1</v>
      </c>
      <c r="U76" s="100">
        <v>1634294.66</v>
      </c>
      <c r="V76" s="100">
        <v>286000</v>
      </c>
      <c r="W76" s="100">
        <v>821.6</v>
      </c>
      <c r="Y76" s="100">
        <v>2250702.5</v>
      </c>
      <c r="AA76" s="124">
        <v>2628862.5</v>
      </c>
      <c r="AD76" s="124">
        <v>34343</v>
      </c>
      <c r="AE76" s="124">
        <v>1522873.41</v>
      </c>
      <c r="AF76" s="124">
        <v>346057.28</v>
      </c>
      <c r="AH76" s="124">
        <v>140000</v>
      </c>
      <c r="AI76" s="100">
        <f t="shared" si="9"/>
        <v>290862.72000000003</v>
      </c>
      <c r="AJ76" s="108">
        <f t="shared" si="10"/>
        <v>24040.55</v>
      </c>
      <c r="AK76" s="26">
        <f t="shared" si="11"/>
        <v>266822.17000000004</v>
      </c>
      <c r="AL76" s="27">
        <f t="shared" si="12"/>
        <v>4171818.76</v>
      </c>
      <c r="AM76" s="19">
        <f t="shared" si="13"/>
        <v>4672136.1900000004</v>
      </c>
      <c r="AN76" s="32">
        <f t="shared" si="14"/>
        <v>-500317.43000000063</v>
      </c>
    </row>
    <row r="77" spans="1:40" x14ac:dyDescent="0.2">
      <c r="A77" s="1" t="s">
        <v>452</v>
      </c>
      <c r="B77" s="1" t="s">
        <v>453</v>
      </c>
      <c r="C77" s="90">
        <v>2652</v>
      </c>
      <c r="D77" s="90" t="s">
        <v>1092</v>
      </c>
      <c r="E77" s="56" t="s">
        <v>1979</v>
      </c>
      <c r="F77" s="123">
        <v>217112.24</v>
      </c>
      <c r="G77" s="123">
        <v>24158.38</v>
      </c>
      <c r="H77" s="123">
        <v>5231.9399999999996</v>
      </c>
      <c r="J77" s="56">
        <v>346493.3</v>
      </c>
      <c r="K77" s="56">
        <v>166831.85</v>
      </c>
      <c r="M77" s="276">
        <v>12910</v>
      </c>
      <c r="O77" s="276">
        <v>575.11</v>
      </c>
      <c r="Q77" s="56">
        <v>-471125.88</v>
      </c>
      <c r="R77" s="56">
        <v>81210.16</v>
      </c>
      <c r="S77" s="56">
        <v>1120243.3</v>
      </c>
      <c r="U77" s="100">
        <v>1389773.18</v>
      </c>
      <c r="V77" s="100">
        <v>111960</v>
      </c>
      <c r="W77" s="100">
        <v>299.74</v>
      </c>
      <c r="Y77" s="100">
        <v>473956</v>
      </c>
      <c r="AA77" s="124">
        <v>1072436</v>
      </c>
      <c r="AC77" s="124">
        <v>1500</v>
      </c>
      <c r="AD77" s="124">
        <v>42682</v>
      </c>
      <c r="AE77" s="124">
        <v>635069.68999999994</v>
      </c>
      <c r="AF77" s="124">
        <v>183343</v>
      </c>
      <c r="AH77" s="124">
        <v>645.21</v>
      </c>
      <c r="AI77" s="100">
        <f t="shared" si="9"/>
        <v>246502.56</v>
      </c>
      <c r="AJ77" s="108">
        <f t="shared" si="10"/>
        <v>13485.11</v>
      </c>
      <c r="AK77" s="26">
        <f t="shared" si="11"/>
        <v>233017.45</v>
      </c>
      <c r="AL77" s="27">
        <f t="shared" si="12"/>
        <v>1975988.92</v>
      </c>
      <c r="AM77" s="19">
        <f t="shared" si="13"/>
        <v>1935675.9</v>
      </c>
      <c r="AN77" s="32">
        <f t="shared" si="14"/>
        <v>40313.020000000019</v>
      </c>
    </row>
    <row r="78" spans="1:40" x14ac:dyDescent="0.2">
      <c r="A78" s="1" t="s">
        <v>452</v>
      </c>
      <c r="B78" s="1" t="s">
        <v>453</v>
      </c>
      <c r="C78" s="90">
        <v>5048</v>
      </c>
      <c r="D78" s="90" t="s">
        <v>1093</v>
      </c>
      <c r="E78" s="56" t="s">
        <v>1980</v>
      </c>
      <c r="F78" s="123">
        <v>384122.53</v>
      </c>
      <c r="G78" s="123">
        <v>30576.43</v>
      </c>
      <c r="H78" s="123">
        <v>22535.58</v>
      </c>
      <c r="J78" s="56">
        <v>1480868.64</v>
      </c>
      <c r="K78" s="56">
        <v>351487.85</v>
      </c>
      <c r="M78" s="276">
        <v>38630.129999999997</v>
      </c>
      <c r="O78" s="276">
        <v>50</v>
      </c>
      <c r="Q78" s="56">
        <v>-629329.11</v>
      </c>
      <c r="R78" s="56">
        <v>73193.820000000007</v>
      </c>
      <c r="S78" s="56">
        <v>2732486.08</v>
      </c>
      <c r="U78" s="100">
        <v>1824022.69</v>
      </c>
      <c r="V78" s="100">
        <v>347600</v>
      </c>
      <c r="W78" s="100">
        <v>276.18</v>
      </c>
      <c r="Y78" s="100">
        <v>1555849.11</v>
      </c>
      <c r="AA78" s="124">
        <v>2168979.11</v>
      </c>
      <c r="AD78" s="124">
        <v>32524</v>
      </c>
      <c r="AE78" s="124">
        <v>1074979.45</v>
      </c>
      <c r="AF78" s="124">
        <v>371763.31</v>
      </c>
      <c r="AI78" s="100">
        <f t="shared" si="9"/>
        <v>437234.54000000004</v>
      </c>
      <c r="AJ78" s="108">
        <f t="shared" si="10"/>
        <v>38680.129999999997</v>
      </c>
      <c r="AK78" s="26">
        <f t="shared" si="11"/>
        <v>398554.41000000003</v>
      </c>
      <c r="AL78" s="27">
        <f t="shared" si="12"/>
        <v>3727747.9800000004</v>
      </c>
      <c r="AM78" s="19">
        <f t="shared" si="13"/>
        <v>3648245.8699999996</v>
      </c>
      <c r="AN78" s="32">
        <f t="shared" si="14"/>
        <v>79502.110000000801</v>
      </c>
    </row>
    <row r="79" spans="1:40" x14ac:dyDescent="0.2">
      <c r="A79" s="1" t="s">
        <v>452</v>
      </c>
      <c r="B79" s="1" t="s">
        <v>453</v>
      </c>
      <c r="C79" s="90">
        <v>4607</v>
      </c>
      <c r="D79" s="90" t="s">
        <v>1094</v>
      </c>
      <c r="E79" s="56" t="s">
        <v>1981</v>
      </c>
      <c r="F79" s="123">
        <v>2584496.2999999998</v>
      </c>
      <c r="G79" s="123">
        <v>0</v>
      </c>
      <c r="H79" s="123">
        <v>12335.54</v>
      </c>
      <c r="J79" s="56">
        <v>1971519.02</v>
      </c>
      <c r="K79" s="56">
        <v>116296.42</v>
      </c>
      <c r="M79" s="276">
        <v>17920.37</v>
      </c>
      <c r="Q79" s="56">
        <v>549853.89</v>
      </c>
      <c r="R79" s="56">
        <v>83878.02</v>
      </c>
      <c r="S79" s="56">
        <v>3283107.89</v>
      </c>
      <c r="U79" s="100">
        <v>3442954.74</v>
      </c>
      <c r="V79" s="100">
        <v>404660</v>
      </c>
      <c r="W79" s="100">
        <v>2377.6</v>
      </c>
      <c r="Y79" s="100">
        <v>776276.18</v>
      </c>
      <c r="AA79" s="124">
        <v>1345680.18</v>
      </c>
      <c r="AD79" s="124">
        <v>31348</v>
      </c>
      <c r="AE79" s="124">
        <v>1814280.45</v>
      </c>
      <c r="AF79" s="124">
        <v>466252.3</v>
      </c>
      <c r="AI79" s="100">
        <f t="shared" si="9"/>
        <v>2596831.84</v>
      </c>
      <c r="AJ79" s="108">
        <f t="shared" si="10"/>
        <v>17920.37</v>
      </c>
      <c r="AK79" s="26">
        <f t="shared" si="11"/>
        <v>2578911.4699999997</v>
      </c>
      <c r="AL79" s="27">
        <f t="shared" si="12"/>
        <v>4626268.5200000005</v>
      </c>
      <c r="AM79" s="19">
        <f t="shared" si="13"/>
        <v>3657560.9299999997</v>
      </c>
      <c r="AN79" s="32">
        <f t="shared" si="14"/>
        <v>968707.59000000078</v>
      </c>
    </row>
    <row r="80" spans="1:40" x14ac:dyDescent="0.2">
      <c r="A80" s="1" t="s">
        <v>452</v>
      </c>
      <c r="B80" s="1" t="s">
        <v>453</v>
      </c>
      <c r="C80" s="90">
        <v>3828</v>
      </c>
      <c r="D80" s="90" t="s">
        <v>1095</v>
      </c>
      <c r="E80" s="56" t="s">
        <v>1984</v>
      </c>
      <c r="F80" s="123">
        <v>529430.93000000005</v>
      </c>
      <c r="G80" s="123">
        <v>0</v>
      </c>
      <c r="H80" s="123">
        <v>8440</v>
      </c>
      <c r="J80" s="56">
        <v>699134.34</v>
      </c>
      <c r="K80" s="56">
        <v>281557.15999999997</v>
      </c>
      <c r="M80" s="276">
        <v>13325</v>
      </c>
      <c r="R80" s="56">
        <v>-399039.74</v>
      </c>
      <c r="S80" s="56">
        <v>1600443.98</v>
      </c>
      <c r="U80" s="100">
        <v>1701675.95</v>
      </c>
      <c r="V80" s="100">
        <v>192030</v>
      </c>
      <c r="W80" s="100">
        <v>310.3</v>
      </c>
      <c r="Y80" s="100">
        <v>898107</v>
      </c>
      <c r="AA80" s="124">
        <v>1474337</v>
      </c>
      <c r="AD80" s="124">
        <v>18948</v>
      </c>
      <c r="AE80" s="124">
        <v>709282.2</v>
      </c>
      <c r="AF80" s="124">
        <v>229376.18</v>
      </c>
      <c r="AI80" s="100">
        <f t="shared" si="9"/>
        <v>537870.93000000005</v>
      </c>
      <c r="AJ80" s="108">
        <f t="shared" si="10"/>
        <v>13325</v>
      </c>
      <c r="AK80" s="26">
        <f t="shared" si="11"/>
        <v>524545.93000000005</v>
      </c>
      <c r="AL80" s="27">
        <f t="shared" si="12"/>
        <v>2792123.25</v>
      </c>
      <c r="AM80" s="19">
        <f t="shared" si="13"/>
        <v>2431943.3800000004</v>
      </c>
      <c r="AN80" s="32">
        <f t="shared" si="14"/>
        <v>360179.86999999965</v>
      </c>
    </row>
    <row r="81" spans="1:40" x14ac:dyDescent="0.2">
      <c r="A81" s="1" t="s">
        <v>456</v>
      </c>
      <c r="B81" s="1" t="s">
        <v>457</v>
      </c>
      <c r="C81" s="90">
        <v>1142</v>
      </c>
      <c r="D81" s="90" t="s">
        <v>1096</v>
      </c>
      <c r="E81" s="56" t="s">
        <v>1953</v>
      </c>
      <c r="F81" s="123">
        <v>10524.78</v>
      </c>
      <c r="G81" s="123">
        <v>0</v>
      </c>
      <c r="H81" s="123">
        <v>34975.19</v>
      </c>
      <c r="J81" s="56">
        <v>862606.84</v>
      </c>
      <c r="K81" s="56">
        <v>418671.01</v>
      </c>
      <c r="M81" s="276">
        <v>10800</v>
      </c>
      <c r="Q81" s="56">
        <v>-275996.40000000002</v>
      </c>
      <c r="R81" s="56">
        <v>1626912.2</v>
      </c>
      <c r="S81" s="56">
        <v>4010</v>
      </c>
      <c r="U81" s="100">
        <v>553349.24</v>
      </c>
      <c r="W81" s="100">
        <v>58.41</v>
      </c>
      <c r="Y81" s="100">
        <v>888310.5</v>
      </c>
      <c r="Z81" s="100">
        <v>33900</v>
      </c>
      <c r="AA81" s="124">
        <v>1067610.5</v>
      </c>
      <c r="AC81" s="124">
        <v>8171</v>
      </c>
      <c r="AE81" s="124">
        <v>372818.31</v>
      </c>
      <c r="AF81" s="124">
        <v>51982.32</v>
      </c>
      <c r="AH81" s="124">
        <v>8600</v>
      </c>
      <c r="AI81" s="100">
        <f t="shared" si="9"/>
        <v>45499.97</v>
      </c>
      <c r="AJ81" s="108">
        <f t="shared" si="10"/>
        <v>10800</v>
      </c>
      <c r="AK81" s="26">
        <f t="shared" si="11"/>
        <v>34699.97</v>
      </c>
      <c r="AL81" s="27">
        <f t="shared" si="12"/>
        <v>1475618.15</v>
      </c>
      <c r="AM81" s="19">
        <f t="shared" si="13"/>
        <v>1509182.1300000001</v>
      </c>
      <c r="AN81" s="32">
        <f t="shared" si="14"/>
        <v>-33563.980000000214</v>
      </c>
    </row>
    <row r="82" spans="1:40" x14ac:dyDescent="0.2">
      <c r="A82" s="1" t="s">
        <v>456</v>
      </c>
      <c r="B82" s="1" t="s">
        <v>457</v>
      </c>
      <c r="C82" s="90">
        <v>1176</v>
      </c>
      <c r="D82" s="90" t="s">
        <v>1097</v>
      </c>
      <c r="E82" s="56" t="s">
        <v>1954</v>
      </c>
      <c r="F82" s="123">
        <v>730312.76</v>
      </c>
      <c r="G82" s="123">
        <v>109870</v>
      </c>
      <c r="H82" s="123">
        <v>16019.18</v>
      </c>
      <c r="J82" s="56">
        <v>4</v>
      </c>
      <c r="K82" s="56">
        <v>427659.16</v>
      </c>
      <c r="M82" s="276">
        <v>29451</v>
      </c>
      <c r="Q82" s="56">
        <v>3641396.01</v>
      </c>
      <c r="R82" s="56">
        <v>-5243651.0599999996</v>
      </c>
      <c r="S82" s="56">
        <v>1891796.64</v>
      </c>
      <c r="U82" s="100">
        <v>2483483.71</v>
      </c>
      <c r="W82" s="100">
        <v>989.07</v>
      </c>
      <c r="Y82" s="100">
        <v>1478856.47</v>
      </c>
      <c r="Z82" s="100">
        <v>423140.64</v>
      </c>
      <c r="AA82" s="124">
        <v>697025</v>
      </c>
      <c r="AC82" s="124">
        <v>79019</v>
      </c>
      <c r="AD82" s="124">
        <v>2675</v>
      </c>
      <c r="AE82" s="124">
        <v>2336215.31</v>
      </c>
      <c r="AF82" s="124">
        <v>31224.07</v>
      </c>
      <c r="AH82" s="124">
        <v>246925</v>
      </c>
      <c r="AI82" s="100">
        <f t="shared" si="9"/>
        <v>856201.94000000006</v>
      </c>
      <c r="AJ82" s="108">
        <f t="shared" si="10"/>
        <v>29451</v>
      </c>
      <c r="AK82" s="26">
        <f t="shared" si="11"/>
        <v>826750.94000000006</v>
      </c>
      <c r="AL82" s="27">
        <f t="shared" si="12"/>
        <v>4386469.8899999997</v>
      </c>
      <c r="AM82" s="19">
        <f t="shared" si="13"/>
        <v>3393083.38</v>
      </c>
      <c r="AN82" s="32">
        <f t="shared" si="14"/>
        <v>993386.50999999978</v>
      </c>
    </row>
    <row r="83" spans="1:40" x14ac:dyDescent="0.2">
      <c r="A83" s="1" t="s">
        <v>456</v>
      </c>
      <c r="B83" s="1" t="s">
        <v>457</v>
      </c>
      <c r="C83" s="90">
        <v>2332</v>
      </c>
      <c r="D83" s="90" t="s">
        <v>1098</v>
      </c>
      <c r="E83" s="56" t="s">
        <v>1959</v>
      </c>
      <c r="F83" s="123">
        <v>345542.2</v>
      </c>
      <c r="G83" s="123">
        <v>17270</v>
      </c>
      <c r="H83" s="123">
        <v>27461.74</v>
      </c>
      <c r="J83" s="56">
        <v>117535.51</v>
      </c>
      <c r="K83" s="56">
        <v>389842.02</v>
      </c>
      <c r="M83" s="276">
        <v>10099</v>
      </c>
      <c r="Q83" s="56">
        <v>-148662.24</v>
      </c>
      <c r="R83" s="56">
        <v>-946761.42</v>
      </c>
      <c r="S83" s="56">
        <v>1831896.95</v>
      </c>
      <c r="U83" s="100">
        <v>862481.69</v>
      </c>
      <c r="W83" s="100">
        <v>452.82</v>
      </c>
      <c r="Y83" s="100">
        <v>2098230</v>
      </c>
      <c r="Z83" s="100">
        <v>13300</v>
      </c>
      <c r="AA83" s="124">
        <v>2029703</v>
      </c>
      <c r="AC83" s="124">
        <v>24436</v>
      </c>
      <c r="AE83" s="124">
        <v>598706.54</v>
      </c>
      <c r="AF83" s="124">
        <v>141235.79</v>
      </c>
      <c r="AI83" s="100">
        <f t="shared" si="9"/>
        <v>390273.94</v>
      </c>
      <c r="AJ83" s="108">
        <f t="shared" si="10"/>
        <v>10099</v>
      </c>
      <c r="AK83" s="26">
        <f t="shared" si="11"/>
        <v>380174.94</v>
      </c>
      <c r="AL83" s="27">
        <f t="shared" si="12"/>
        <v>2974464.51</v>
      </c>
      <c r="AM83" s="19">
        <f t="shared" si="13"/>
        <v>2794081.33</v>
      </c>
      <c r="AN83" s="32">
        <f t="shared" si="14"/>
        <v>180383.1799999997</v>
      </c>
    </row>
    <row r="84" spans="1:40" x14ac:dyDescent="0.2">
      <c r="A84" s="1" t="s">
        <v>456</v>
      </c>
      <c r="B84" s="1" t="s">
        <v>457</v>
      </c>
      <c r="C84" s="90">
        <v>2410</v>
      </c>
      <c r="D84" s="90" t="s">
        <v>1099</v>
      </c>
      <c r="E84" s="56" t="s">
        <v>1960</v>
      </c>
      <c r="F84" s="123">
        <v>52648.12</v>
      </c>
      <c r="G84" s="123">
        <v>50255</v>
      </c>
      <c r="H84" s="123">
        <v>16432.47</v>
      </c>
      <c r="J84" s="56">
        <v>12</v>
      </c>
      <c r="K84" s="56">
        <v>170963.77</v>
      </c>
      <c r="M84" s="276">
        <v>26520</v>
      </c>
      <c r="Q84" s="56">
        <v>-126206806.29000001</v>
      </c>
      <c r="R84" s="56">
        <v>126075390.70999999</v>
      </c>
      <c r="S84" s="56">
        <v>352730.98</v>
      </c>
      <c r="U84" s="100">
        <v>772401.03</v>
      </c>
      <c r="W84" s="100">
        <v>24.27</v>
      </c>
      <c r="Y84" s="100">
        <v>1747230.8</v>
      </c>
      <c r="Z84" s="100">
        <v>13300</v>
      </c>
      <c r="AA84" s="124">
        <v>1868336.8</v>
      </c>
      <c r="AC84" s="124">
        <v>9587</v>
      </c>
      <c r="AE84" s="124">
        <v>565371.89</v>
      </c>
      <c r="AF84" s="124">
        <v>35778.449999999997</v>
      </c>
      <c r="AI84" s="100">
        <f t="shared" si="9"/>
        <v>119335.59</v>
      </c>
      <c r="AJ84" s="108">
        <f t="shared" si="10"/>
        <v>26520</v>
      </c>
      <c r="AK84" s="26">
        <f t="shared" si="11"/>
        <v>92815.59</v>
      </c>
      <c r="AL84" s="27">
        <f t="shared" si="12"/>
        <v>2532956.1</v>
      </c>
      <c r="AM84" s="19">
        <f t="shared" si="13"/>
        <v>2479074.14</v>
      </c>
      <c r="AN84" s="32">
        <f>AL84-AM84</f>
        <v>53881.959999999963</v>
      </c>
    </row>
    <row r="85" spans="1:40" s="31" customFormat="1" x14ac:dyDescent="0.2">
      <c r="A85" s="31" t="s">
        <v>456</v>
      </c>
      <c r="B85" s="31" t="s">
        <v>457</v>
      </c>
      <c r="C85" s="91">
        <v>3521</v>
      </c>
      <c r="D85" s="91" t="s">
        <v>1100</v>
      </c>
      <c r="E85" s="56" t="s">
        <v>1961</v>
      </c>
      <c r="F85" s="123">
        <v>20804.77</v>
      </c>
      <c r="G85" s="123">
        <v>0</v>
      </c>
      <c r="H85" s="123">
        <v>21310.77</v>
      </c>
      <c r="I85" s="123"/>
      <c r="J85" s="56">
        <v>1897886.17</v>
      </c>
      <c r="K85" s="56">
        <v>2526830.11</v>
      </c>
      <c r="L85" s="276"/>
      <c r="M85" s="276">
        <v>15605</v>
      </c>
      <c r="N85" s="276"/>
      <c r="O85" s="276"/>
      <c r="P85" s="56"/>
      <c r="Q85" s="56"/>
      <c r="R85" s="56">
        <v>4801002.5599999996</v>
      </c>
      <c r="S85" s="56"/>
      <c r="T85" s="100"/>
      <c r="U85" s="100">
        <v>605919.78</v>
      </c>
      <c r="V85" s="100"/>
      <c r="W85" s="100">
        <v>236.65</v>
      </c>
      <c r="X85" s="100"/>
      <c r="Y85" s="100">
        <v>1910687</v>
      </c>
      <c r="Z85" s="100">
        <v>13300</v>
      </c>
      <c r="AA85" s="124">
        <v>1864377</v>
      </c>
      <c r="AB85" s="124"/>
      <c r="AC85" s="124">
        <v>20348</v>
      </c>
      <c r="AD85" s="124"/>
      <c r="AE85" s="124">
        <v>699974.16</v>
      </c>
      <c r="AF85" s="124">
        <v>256457.01</v>
      </c>
      <c r="AG85" s="124"/>
      <c r="AH85" s="124">
        <v>2100</v>
      </c>
      <c r="AI85" s="100">
        <f t="shared" si="9"/>
        <v>42115.54</v>
      </c>
      <c r="AJ85" s="108">
        <f t="shared" si="10"/>
        <v>15605</v>
      </c>
      <c r="AK85" s="26">
        <f t="shared" si="11"/>
        <v>26510.54</v>
      </c>
      <c r="AL85" s="27">
        <f t="shared" si="12"/>
        <v>2530143.4300000002</v>
      </c>
      <c r="AM85" s="19">
        <f t="shared" si="13"/>
        <v>2843256.17</v>
      </c>
      <c r="AN85" s="32">
        <f t="shared" si="14"/>
        <v>-313112.73999999976</v>
      </c>
    </row>
    <row r="86" spans="1:40" x14ac:dyDescent="0.2">
      <c r="AI86" s="100">
        <f t="shared" si="9"/>
        <v>0</v>
      </c>
      <c r="AJ86" s="108">
        <f t="shared" si="10"/>
        <v>0</v>
      </c>
      <c r="AK86" s="26">
        <f t="shared" si="11"/>
        <v>0</v>
      </c>
      <c r="AL86" s="27">
        <f t="shared" si="12"/>
        <v>0</v>
      </c>
      <c r="AM86" s="19">
        <f t="shared" si="13"/>
        <v>0</v>
      </c>
      <c r="AN86" s="32">
        <f t="shared" si="14"/>
        <v>0</v>
      </c>
    </row>
    <row r="87" spans="1:40" x14ac:dyDescent="0.2">
      <c r="AI87" s="54"/>
      <c r="AJ87" s="35"/>
      <c r="AK87" s="32"/>
      <c r="AL87" s="29"/>
      <c r="AM87" s="28"/>
    </row>
    <row r="88" spans="1:40" x14ac:dyDescent="0.2">
      <c r="AI88" s="54"/>
      <c r="AJ88" s="35"/>
      <c r="AK88" s="32"/>
      <c r="AL88" s="29"/>
      <c r="AM88" s="28"/>
    </row>
    <row r="89" spans="1:40" x14ac:dyDescent="0.2">
      <c r="AI89" s="54"/>
      <c r="AJ89" s="35"/>
      <c r="AK89" s="32"/>
      <c r="AL89" s="29"/>
      <c r="AM89" s="28"/>
    </row>
    <row r="90" spans="1:40" x14ac:dyDescent="0.2">
      <c r="AI90" s="54"/>
      <c r="AJ90" s="35"/>
      <c r="AK90" s="32"/>
      <c r="AL90" s="29"/>
      <c r="AM90" s="28"/>
    </row>
    <row r="91" spans="1:40" x14ac:dyDescent="0.2">
      <c r="AI91" s="54"/>
      <c r="AJ91" s="35"/>
      <c r="AK91" s="32"/>
      <c r="AL91" s="29"/>
      <c r="AM91" s="28"/>
    </row>
    <row r="92" spans="1:40" x14ac:dyDescent="0.2">
      <c r="AI92" s="54"/>
      <c r="AJ92" s="35"/>
      <c r="AK92" s="32"/>
      <c r="AL92" s="29"/>
      <c r="AM92" s="28"/>
    </row>
    <row r="93" spans="1:40" x14ac:dyDescent="0.2">
      <c r="AI93" s="54"/>
      <c r="AJ93" s="35"/>
      <c r="AK93" s="32"/>
      <c r="AL93" s="29"/>
      <c r="AM93" s="28"/>
    </row>
    <row r="94" spans="1:40" x14ac:dyDescent="0.2">
      <c r="AI94" s="54"/>
      <c r="AJ94" s="35"/>
      <c r="AK94" s="32"/>
      <c r="AL94" s="29"/>
      <c r="AM94" s="28"/>
    </row>
    <row r="95" spans="1:40" x14ac:dyDescent="0.2">
      <c r="AI95" s="54"/>
      <c r="AJ95" s="35"/>
      <c r="AK95" s="32"/>
      <c r="AL95" s="29"/>
      <c r="AM95" s="28"/>
    </row>
    <row r="96" spans="1:40" x14ac:dyDescent="0.2">
      <c r="AI96" s="54"/>
      <c r="AJ96" s="35"/>
      <c r="AK96" s="32"/>
      <c r="AL96" s="29"/>
      <c r="AM96" s="28"/>
    </row>
    <row r="97" spans="35:39" x14ac:dyDescent="0.2">
      <c r="AI97" s="54"/>
      <c r="AJ97" s="35"/>
      <c r="AK97" s="32"/>
      <c r="AL97" s="29"/>
      <c r="AM97" s="28"/>
    </row>
    <row r="98" spans="35:39" x14ac:dyDescent="0.2">
      <c r="AI98" s="54"/>
      <c r="AJ98" s="35"/>
      <c r="AK98" s="32"/>
      <c r="AL98" s="29"/>
      <c r="AM98" s="28"/>
    </row>
    <row r="99" spans="35:39" x14ac:dyDescent="0.2">
      <c r="AI99" s="54"/>
      <c r="AJ99" s="35"/>
      <c r="AK99" s="32"/>
      <c r="AL99" s="29"/>
      <c r="AM99" s="28"/>
    </row>
    <row r="100" spans="35:39" x14ac:dyDescent="0.2">
      <c r="AI100" s="54"/>
      <c r="AJ100" s="35"/>
      <c r="AK100" s="32"/>
      <c r="AL100" s="29"/>
      <c r="AM100" s="28"/>
    </row>
    <row r="101" spans="35:39" x14ac:dyDescent="0.2">
      <c r="AI101" s="54"/>
      <c r="AJ101" s="35"/>
      <c r="AK101" s="32"/>
      <c r="AL101" s="29"/>
      <c r="AM101" s="28"/>
    </row>
    <row r="102" spans="35:39" x14ac:dyDescent="0.2">
      <c r="AI102" s="54"/>
      <c r="AJ102" s="35"/>
      <c r="AK102" s="32"/>
      <c r="AL102" s="29"/>
      <c r="AM102" s="28"/>
    </row>
    <row r="103" spans="35:39" x14ac:dyDescent="0.2">
      <c r="AI103" s="54"/>
      <c r="AJ103" s="35"/>
      <c r="AK103" s="32"/>
      <c r="AL103" s="29"/>
      <c r="AM103" s="28"/>
    </row>
    <row r="104" spans="35:39" x14ac:dyDescent="0.2">
      <c r="AI104" s="54"/>
      <c r="AJ104" s="35"/>
      <c r="AK104" s="32"/>
      <c r="AL104" s="29"/>
      <c r="AM104" s="28"/>
    </row>
    <row r="105" spans="35:39" x14ac:dyDescent="0.2">
      <c r="AI105" s="54"/>
      <c r="AJ105" s="35"/>
      <c r="AK105" s="32"/>
      <c r="AL105" s="29"/>
      <c r="AM105" s="28"/>
    </row>
    <row r="106" spans="35:39" x14ac:dyDescent="0.2">
      <c r="AI106" s="54"/>
      <c r="AJ106" s="35"/>
      <c r="AK106" s="32"/>
      <c r="AL106" s="29"/>
      <c r="AM106" s="28"/>
    </row>
    <row r="107" spans="35:39" x14ac:dyDescent="0.2">
      <c r="AI107" s="54"/>
      <c r="AJ107" s="35"/>
      <c r="AK107" s="32"/>
      <c r="AL107" s="29"/>
      <c r="AM107" s="28"/>
    </row>
    <row r="108" spans="35:39" x14ac:dyDescent="0.2">
      <c r="AI108" s="54"/>
      <c r="AJ108" s="35"/>
      <c r="AK108" s="32"/>
      <c r="AL108" s="29"/>
      <c r="AM108" s="28"/>
    </row>
    <row r="109" spans="35:39" x14ac:dyDescent="0.2">
      <c r="AI109" s="54"/>
      <c r="AJ109" s="35"/>
      <c r="AK109" s="32"/>
      <c r="AL109" s="29"/>
      <c r="AM109" s="28"/>
    </row>
    <row r="110" spans="35:39" x14ac:dyDescent="0.2">
      <c r="AI110" s="54"/>
      <c r="AJ110" s="35"/>
      <c r="AK110" s="32"/>
      <c r="AL110" s="29"/>
      <c r="AM110" s="28"/>
    </row>
    <row r="111" spans="35:39" x14ac:dyDescent="0.2">
      <c r="AI111" s="54"/>
      <c r="AJ111" s="35"/>
      <c r="AK111" s="32"/>
      <c r="AL111" s="29"/>
      <c r="AM111" s="28"/>
    </row>
    <row r="112" spans="35:39" x14ac:dyDescent="0.2">
      <c r="AI112" s="54"/>
      <c r="AJ112" s="35"/>
      <c r="AK112" s="32"/>
      <c r="AL112" s="29"/>
      <c r="AM112" s="28"/>
    </row>
    <row r="113" spans="35:39" x14ac:dyDescent="0.2">
      <c r="AI113" s="54"/>
      <c r="AJ113" s="35"/>
      <c r="AK113" s="32"/>
      <c r="AL113" s="29"/>
      <c r="AM113" s="28"/>
    </row>
    <row r="114" spans="35:39" x14ac:dyDescent="0.2">
      <c r="AI114" s="54"/>
      <c r="AJ114" s="35"/>
      <c r="AK114" s="32"/>
      <c r="AL114" s="29"/>
      <c r="AM114" s="28"/>
    </row>
    <row r="115" spans="35:39" x14ac:dyDescent="0.2">
      <c r="AI115" s="54"/>
      <c r="AJ115" s="35"/>
      <c r="AK115" s="32"/>
      <c r="AL115" s="29"/>
      <c r="AM115" s="28"/>
    </row>
    <row r="116" spans="35:39" x14ac:dyDescent="0.2">
      <c r="AI116" s="54"/>
      <c r="AJ116" s="35"/>
      <c r="AK116" s="32"/>
      <c r="AL116" s="29"/>
      <c r="AM116" s="28"/>
    </row>
    <row r="117" spans="35:39" x14ac:dyDescent="0.2">
      <c r="AI117" s="54"/>
      <c r="AJ117" s="35"/>
      <c r="AK117" s="32"/>
      <c r="AL117" s="29"/>
      <c r="AM117" s="28"/>
    </row>
    <row r="118" spans="35:39" x14ac:dyDescent="0.2">
      <c r="AI118" s="54"/>
      <c r="AJ118" s="35"/>
      <c r="AK118" s="32"/>
      <c r="AL118" s="29"/>
      <c r="AM118" s="28"/>
    </row>
    <row r="119" spans="35:39" x14ac:dyDescent="0.2">
      <c r="AI119" s="54"/>
      <c r="AJ119" s="35"/>
      <c r="AK119" s="32"/>
      <c r="AL119" s="29"/>
      <c r="AM119" s="28"/>
    </row>
    <row r="120" spans="35:39" x14ac:dyDescent="0.2">
      <c r="AI120" s="54"/>
      <c r="AJ120" s="35"/>
      <c r="AK120" s="32"/>
      <c r="AL120" s="29"/>
      <c r="AM120" s="28"/>
    </row>
    <row r="121" spans="35:39" x14ac:dyDescent="0.2">
      <c r="AI121" s="54"/>
      <c r="AJ121" s="35"/>
      <c r="AK121" s="32"/>
      <c r="AL121" s="29"/>
      <c r="AM121" s="28"/>
    </row>
    <row r="122" spans="35:39" x14ac:dyDescent="0.2">
      <c r="AI122" s="54"/>
      <c r="AJ122" s="35"/>
      <c r="AK122" s="32"/>
      <c r="AL122" s="29"/>
      <c r="AM122" s="28"/>
    </row>
    <row r="123" spans="35:39" x14ac:dyDescent="0.2">
      <c r="AI123" s="54"/>
      <c r="AJ123" s="35"/>
      <c r="AK123" s="32"/>
      <c r="AL123" s="29"/>
      <c r="AM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9"/>
  <sheetViews>
    <sheetView topLeftCell="T1" zoomScale="40" zoomScaleNormal="40" workbookViewId="0">
      <selection activeCell="AA1" sqref="A1:AA1048576"/>
    </sheetView>
  </sheetViews>
  <sheetFormatPr defaultColWidth="9" defaultRowHeight="14.25" x14ac:dyDescent="0.2"/>
  <cols>
    <col min="1" max="1" width="39.125" style="291" bestFit="1" customWidth="1"/>
    <col min="2" max="2" width="31.875" style="273" bestFit="1" customWidth="1"/>
    <col min="3" max="3" width="31" style="273" bestFit="1" customWidth="1"/>
    <col min="4" max="4" width="22.75" style="273" bestFit="1" customWidth="1"/>
    <col min="5" max="5" width="22.5" style="273" bestFit="1" customWidth="1"/>
    <col min="6" max="6" width="17" style="291" bestFit="1" customWidth="1"/>
    <col min="7" max="7" width="14.625" style="291" bestFit="1" customWidth="1"/>
    <col min="8" max="8" width="16.625" style="277" bestFit="1" customWidth="1"/>
    <col min="9" max="9" width="18.875" style="277" bestFit="1" customWidth="1"/>
    <col min="10" max="10" width="18.125" style="277" bestFit="1" customWidth="1"/>
    <col min="11" max="11" width="20.125" style="277" bestFit="1" customWidth="1"/>
    <col min="12" max="12" width="26.5" style="291" bestFit="1" customWidth="1"/>
    <col min="13" max="13" width="26.625" style="291" bestFit="1" customWidth="1"/>
    <col min="14" max="14" width="17" style="291" bestFit="1" customWidth="1"/>
    <col min="15" max="15" width="26.125" style="274" bestFit="1" customWidth="1"/>
    <col min="16" max="16" width="42.875" style="274" bestFit="1" customWidth="1"/>
    <col min="17" max="17" width="43.625" style="274" bestFit="1" customWidth="1"/>
    <col min="18" max="18" width="27.75" style="274" bestFit="1" customWidth="1"/>
    <col min="19" max="19" width="53.125" style="274" bestFit="1" customWidth="1"/>
    <col min="20" max="20" width="14.625" style="274" bestFit="1" customWidth="1"/>
    <col min="21" max="21" width="19.125" style="275" bestFit="1" customWidth="1"/>
    <col min="22" max="22" width="25.5" style="275" bestFit="1" customWidth="1"/>
    <col min="23" max="23" width="23.875" style="275" bestFit="1" customWidth="1"/>
    <col min="24" max="24" width="41" style="275" bestFit="1" customWidth="1"/>
    <col min="25" max="25" width="29.625" style="275" bestFit="1" customWidth="1"/>
    <col min="26" max="26" width="31.875" style="275" bestFit="1" customWidth="1"/>
    <col min="27" max="27" width="34.25" style="275" bestFit="1" customWidth="1"/>
    <col min="28" max="16384" width="9" style="271"/>
  </cols>
  <sheetData>
    <row r="1" spans="1:27" x14ac:dyDescent="0.2">
      <c r="A1" s="291" t="s">
        <v>590</v>
      </c>
      <c r="B1" s="273" t="s">
        <v>1437</v>
      </c>
      <c r="C1" s="273" t="s">
        <v>1438</v>
      </c>
      <c r="D1" s="273" t="s">
        <v>1439</v>
      </c>
      <c r="E1" s="273" t="s">
        <v>1440</v>
      </c>
      <c r="F1" s="291" t="s">
        <v>1441</v>
      </c>
      <c r="G1" s="291" t="s">
        <v>1442</v>
      </c>
      <c r="H1" s="277" t="s">
        <v>1444</v>
      </c>
      <c r="I1" s="277" t="s">
        <v>1445</v>
      </c>
      <c r="J1" s="277" t="s">
        <v>1446</v>
      </c>
      <c r="K1" s="277" t="s">
        <v>1447</v>
      </c>
      <c r="L1" s="291" t="s">
        <v>1449</v>
      </c>
      <c r="M1" s="291" t="s">
        <v>1450</v>
      </c>
      <c r="N1" s="291" t="s">
        <v>1451</v>
      </c>
      <c r="O1" s="274" t="s">
        <v>1452</v>
      </c>
      <c r="P1" s="274" t="s">
        <v>1453</v>
      </c>
      <c r="Q1" s="274" t="s">
        <v>1454</v>
      </c>
      <c r="R1" s="274" t="s">
        <v>1455</v>
      </c>
      <c r="S1" s="274" t="s">
        <v>1456</v>
      </c>
      <c r="T1" s="274" t="s">
        <v>1457</v>
      </c>
      <c r="U1" s="275" t="s">
        <v>1458</v>
      </c>
      <c r="V1" s="275" t="s">
        <v>1459</v>
      </c>
      <c r="W1" s="275" t="s">
        <v>1460</v>
      </c>
      <c r="X1" s="275" t="s">
        <v>1461</v>
      </c>
      <c r="Y1" s="275" t="s">
        <v>1462</v>
      </c>
      <c r="Z1" s="275" t="s">
        <v>1571</v>
      </c>
      <c r="AA1" s="275" t="s">
        <v>1464</v>
      </c>
    </row>
    <row r="2" spans="1:27" x14ac:dyDescent="0.2">
      <c r="A2" s="291" t="s">
        <v>591</v>
      </c>
      <c r="B2" s="273" t="s">
        <v>1465</v>
      </c>
      <c r="C2" s="273" t="s">
        <v>1466</v>
      </c>
      <c r="D2" s="273" t="s">
        <v>1467</v>
      </c>
      <c r="E2" s="273" t="s">
        <v>1468</v>
      </c>
      <c r="F2" s="291" t="s">
        <v>1469</v>
      </c>
      <c r="G2" s="291" t="s">
        <v>1470</v>
      </c>
      <c r="H2" s="277" t="s">
        <v>1472</v>
      </c>
      <c r="I2" s="277" t="s">
        <v>1473</v>
      </c>
      <c r="J2" s="277" t="s">
        <v>1474</v>
      </c>
      <c r="K2" s="277" t="s">
        <v>1475</v>
      </c>
      <c r="L2" s="291" t="s">
        <v>1477</v>
      </c>
      <c r="M2" s="291" t="s">
        <v>1478</v>
      </c>
      <c r="N2" s="291" t="s">
        <v>1479</v>
      </c>
      <c r="O2" s="274" t="s">
        <v>1480</v>
      </c>
      <c r="P2" s="274" t="s">
        <v>1481</v>
      </c>
      <c r="Q2" s="274" t="s">
        <v>1482</v>
      </c>
      <c r="R2" s="274" t="s">
        <v>1483</v>
      </c>
      <c r="S2" s="274" t="s">
        <v>1484</v>
      </c>
      <c r="T2" s="274" t="s">
        <v>1485</v>
      </c>
      <c r="U2" s="275" t="s">
        <v>1486</v>
      </c>
      <c r="V2" s="275" t="s">
        <v>1487</v>
      </c>
      <c r="W2" s="275" t="s">
        <v>1488</v>
      </c>
      <c r="X2" s="275" t="s">
        <v>1489</v>
      </c>
      <c r="Y2" s="275" t="s">
        <v>1490</v>
      </c>
      <c r="Z2" s="275" t="s">
        <v>1576</v>
      </c>
      <c r="AA2" s="275" t="s">
        <v>1492</v>
      </c>
    </row>
    <row r="3" spans="1:27" x14ac:dyDescent="0.2">
      <c r="A3" s="291" t="s">
        <v>592</v>
      </c>
      <c r="B3" s="273">
        <v>74172465.079999998</v>
      </c>
      <c r="C3" s="273">
        <v>3802430.87</v>
      </c>
      <c r="D3" s="273">
        <v>13269277.720000001</v>
      </c>
      <c r="E3" s="273">
        <v>26120</v>
      </c>
      <c r="F3" s="291">
        <v>97563299.909999996</v>
      </c>
      <c r="G3" s="291">
        <v>28373923.469999999</v>
      </c>
      <c r="H3" s="277">
        <v>267824.7</v>
      </c>
      <c r="I3" s="277">
        <v>1046068.39</v>
      </c>
      <c r="J3" s="277">
        <v>273256</v>
      </c>
      <c r="K3" s="277">
        <v>888512.81</v>
      </c>
      <c r="L3" s="291">
        <v>-863692.44</v>
      </c>
      <c r="M3" s="291">
        <v>-67325261.5</v>
      </c>
      <c r="N3" s="291">
        <v>337540728.77999997</v>
      </c>
      <c r="O3" s="274">
        <v>19955.169999999998</v>
      </c>
      <c r="P3" s="274">
        <v>272702600.08999997</v>
      </c>
      <c r="Q3" s="274">
        <v>19454429.800000001</v>
      </c>
      <c r="R3" s="274">
        <v>135316.35</v>
      </c>
      <c r="S3" s="274">
        <v>258641035.63999999</v>
      </c>
      <c r="T3" s="274">
        <v>26459450.710000001</v>
      </c>
      <c r="U3" s="275">
        <v>375943986.19</v>
      </c>
      <c r="V3" s="275">
        <v>292317.86</v>
      </c>
      <c r="W3" s="275">
        <v>1984563.86</v>
      </c>
      <c r="X3" s="275">
        <v>140060286.71000001</v>
      </c>
      <c r="Y3" s="275">
        <v>26360372.960000001</v>
      </c>
      <c r="Z3" s="275">
        <v>2</v>
      </c>
      <c r="AA3" s="275">
        <v>295053.99</v>
      </c>
    </row>
    <row r="5" spans="1:27" x14ac:dyDescent="0.2">
      <c r="A5" s="291" t="s">
        <v>2326</v>
      </c>
      <c r="B5" s="273">
        <v>2009.31</v>
      </c>
      <c r="D5" s="273">
        <v>754</v>
      </c>
      <c r="F5" s="291">
        <v>3</v>
      </c>
      <c r="G5" s="291">
        <v>4</v>
      </c>
      <c r="M5" s="291">
        <v>-1200000</v>
      </c>
      <c r="N5" s="291">
        <v>1209311.82</v>
      </c>
      <c r="O5" s="274">
        <v>8.49</v>
      </c>
      <c r="S5" s="274">
        <v>1099420</v>
      </c>
      <c r="T5" s="274">
        <v>1126775.73</v>
      </c>
      <c r="U5" s="275">
        <v>1389340</v>
      </c>
      <c r="X5" s="275">
        <v>843405.73</v>
      </c>
    </row>
    <row r="6" spans="1:27" x14ac:dyDescent="0.2">
      <c r="A6" s="291" t="s">
        <v>1985</v>
      </c>
      <c r="B6" s="273">
        <v>3847.21</v>
      </c>
      <c r="D6" s="273">
        <v>14825</v>
      </c>
      <c r="F6" s="291">
        <v>66896.67</v>
      </c>
      <c r="G6" s="291">
        <v>8012</v>
      </c>
      <c r="M6" s="291">
        <v>-1187684.55</v>
      </c>
      <c r="N6" s="291">
        <v>1382089.34</v>
      </c>
      <c r="O6" s="274">
        <v>6.09</v>
      </c>
      <c r="S6" s="274">
        <v>1474016</v>
      </c>
      <c r="T6" s="274">
        <v>655483.82999999996</v>
      </c>
      <c r="U6" s="275">
        <v>1722709</v>
      </c>
      <c r="W6" s="275">
        <v>44200</v>
      </c>
      <c r="X6" s="275">
        <v>388960.83</v>
      </c>
    </row>
    <row r="7" spans="1:27" x14ac:dyDescent="0.2">
      <c r="A7" s="291" t="s">
        <v>1986</v>
      </c>
      <c r="B7" s="273">
        <v>36168.42</v>
      </c>
      <c r="D7" s="273">
        <v>11200</v>
      </c>
      <c r="F7" s="291">
        <v>2</v>
      </c>
      <c r="G7" s="291">
        <v>45</v>
      </c>
      <c r="M7" s="291">
        <v>-1495304.59</v>
      </c>
      <c r="N7" s="291">
        <v>1532600</v>
      </c>
      <c r="O7" s="274">
        <v>39.01</v>
      </c>
      <c r="S7" s="274">
        <v>1074234</v>
      </c>
      <c r="T7" s="274">
        <v>2123243.0099999998</v>
      </c>
      <c r="U7" s="275">
        <v>2203154</v>
      </c>
      <c r="W7" s="275">
        <v>32802.49</v>
      </c>
      <c r="X7" s="275">
        <v>951439.52</v>
      </c>
    </row>
    <row r="8" spans="1:27" x14ac:dyDescent="0.2">
      <c r="A8" s="291" t="s">
        <v>1987</v>
      </c>
      <c r="B8" s="273">
        <v>13653.55</v>
      </c>
      <c r="D8" s="273">
        <v>2340</v>
      </c>
      <c r="F8" s="291">
        <v>1679502</v>
      </c>
      <c r="G8" s="291">
        <v>44014</v>
      </c>
      <c r="M8" s="291">
        <v>-492790.43</v>
      </c>
      <c r="N8" s="291">
        <v>2300000</v>
      </c>
      <c r="O8" s="274">
        <v>31.01</v>
      </c>
      <c r="R8" s="274">
        <v>48.97</v>
      </c>
      <c r="S8" s="274">
        <v>1033418.2</v>
      </c>
      <c r="T8" s="274">
        <v>779656.3</v>
      </c>
      <c r="U8" s="275">
        <v>1387138.2</v>
      </c>
      <c r="W8" s="275">
        <v>39798</v>
      </c>
      <c r="X8" s="275">
        <v>452958.3</v>
      </c>
    </row>
    <row r="9" spans="1:27" x14ac:dyDescent="0.2">
      <c r="A9" s="291" t="s">
        <v>1988</v>
      </c>
      <c r="B9" s="273">
        <v>24803.01</v>
      </c>
      <c r="D9" s="273">
        <v>7110.26</v>
      </c>
      <c r="F9" s="291">
        <v>4</v>
      </c>
      <c r="G9" s="291">
        <v>335</v>
      </c>
      <c r="M9" s="291">
        <v>-1044217.62</v>
      </c>
      <c r="N9" s="291">
        <v>1150000</v>
      </c>
      <c r="O9" s="274">
        <v>9.6300000000000008</v>
      </c>
      <c r="S9" s="274">
        <v>1230250</v>
      </c>
      <c r="T9" s="274">
        <v>894998.6</v>
      </c>
      <c r="U9" s="275">
        <v>1578311.48</v>
      </c>
      <c r="W9" s="275">
        <v>125140</v>
      </c>
      <c r="X9" s="275">
        <v>416536.86</v>
      </c>
    </row>
    <row r="10" spans="1:27" x14ac:dyDescent="0.2">
      <c r="A10" s="291" t="s">
        <v>1989</v>
      </c>
      <c r="B10" s="273">
        <v>20173.07</v>
      </c>
      <c r="D10" s="273">
        <v>34849</v>
      </c>
      <c r="F10" s="291">
        <v>1</v>
      </c>
      <c r="G10" s="291">
        <v>25</v>
      </c>
      <c r="M10" s="291">
        <v>-1169531.3700000001</v>
      </c>
      <c r="N10" s="291">
        <v>1250300</v>
      </c>
      <c r="O10" s="274">
        <v>28.44</v>
      </c>
      <c r="S10" s="274">
        <v>1283916</v>
      </c>
      <c r="T10" s="274">
        <v>419727.02</v>
      </c>
      <c r="U10" s="275">
        <v>1373896</v>
      </c>
      <c r="W10" s="275">
        <v>32000</v>
      </c>
      <c r="X10" s="275">
        <v>308451.57</v>
      </c>
    </row>
    <row r="11" spans="1:27" x14ac:dyDescent="0.2">
      <c r="A11" s="291" t="s">
        <v>1990</v>
      </c>
      <c r="B11" s="273">
        <v>3077.09</v>
      </c>
      <c r="F11" s="291">
        <v>4</v>
      </c>
      <c r="G11" s="291">
        <v>59</v>
      </c>
      <c r="M11" s="291">
        <v>-1497401.63</v>
      </c>
      <c r="N11" s="291">
        <v>1542339.31</v>
      </c>
      <c r="R11" s="274">
        <v>92.91</v>
      </c>
      <c r="S11" s="274">
        <v>802352</v>
      </c>
      <c r="T11" s="274">
        <v>2912478.29</v>
      </c>
      <c r="U11" s="275">
        <v>2720039</v>
      </c>
      <c r="W11" s="275">
        <v>57652</v>
      </c>
      <c r="X11" s="275">
        <v>870189.99</v>
      </c>
    </row>
    <row r="12" spans="1:27" x14ac:dyDescent="0.2">
      <c r="A12" s="291" t="s">
        <v>2327</v>
      </c>
      <c r="B12" s="273">
        <v>23036.83</v>
      </c>
      <c r="D12" s="273">
        <v>7170</v>
      </c>
      <c r="F12" s="291">
        <v>1441672.12</v>
      </c>
      <c r="G12" s="291">
        <v>19918.66</v>
      </c>
      <c r="K12" s="277">
        <v>-14150</v>
      </c>
      <c r="M12" s="291">
        <v>-342089.11</v>
      </c>
      <c r="N12" s="291">
        <v>1850000</v>
      </c>
      <c r="O12" s="274">
        <v>23.62</v>
      </c>
      <c r="S12" s="274">
        <v>2733696</v>
      </c>
      <c r="T12" s="274">
        <v>645275.46</v>
      </c>
      <c r="U12" s="275">
        <v>2918416</v>
      </c>
      <c r="W12" s="275">
        <v>15000</v>
      </c>
      <c r="X12" s="275">
        <v>437822.36</v>
      </c>
    </row>
    <row r="13" spans="1:27" x14ac:dyDescent="0.2">
      <c r="A13" s="291" t="s">
        <v>1991</v>
      </c>
      <c r="B13" s="273">
        <v>148214.41</v>
      </c>
      <c r="D13" s="273">
        <v>26150</v>
      </c>
      <c r="F13" s="291">
        <v>7</v>
      </c>
      <c r="G13" s="291">
        <v>82</v>
      </c>
      <c r="M13" s="291">
        <v>-954156.92</v>
      </c>
      <c r="N13" s="291">
        <v>1236758.5</v>
      </c>
      <c r="O13" s="274">
        <v>311.83</v>
      </c>
      <c r="S13" s="274">
        <v>2164505.9</v>
      </c>
      <c r="T13" s="274">
        <v>2051328.85</v>
      </c>
      <c r="U13" s="275">
        <v>2721305.9</v>
      </c>
      <c r="W13" s="275">
        <v>638906.37</v>
      </c>
      <c r="X13" s="275">
        <v>905302.48</v>
      </c>
    </row>
    <row r="14" spans="1:27" x14ac:dyDescent="0.2">
      <c r="A14" s="291" t="s">
        <v>1992</v>
      </c>
      <c r="B14" s="273">
        <v>5314.88</v>
      </c>
      <c r="D14" s="273">
        <v>2690</v>
      </c>
      <c r="F14" s="291">
        <v>4</v>
      </c>
      <c r="G14" s="291">
        <v>7</v>
      </c>
      <c r="M14" s="291">
        <v>-1163985.8799999999</v>
      </c>
      <c r="N14" s="291">
        <v>1223648</v>
      </c>
      <c r="O14" s="274">
        <v>23.76</v>
      </c>
      <c r="S14" s="274">
        <v>987327.9</v>
      </c>
      <c r="T14" s="274">
        <v>1632837.32</v>
      </c>
      <c r="U14" s="275">
        <v>1678427.9</v>
      </c>
      <c r="W14" s="275">
        <v>554735</v>
      </c>
      <c r="X14" s="275">
        <v>427712.32</v>
      </c>
    </row>
    <row r="15" spans="1:27" x14ac:dyDescent="0.2">
      <c r="A15" s="291" t="s">
        <v>1993</v>
      </c>
      <c r="B15" s="273">
        <v>43611.02</v>
      </c>
      <c r="F15" s="291">
        <v>5</v>
      </c>
      <c r="G15" s="291">
        <v>6</v>
      </c>
      <c r="M15" s="291">
        <v>-1569640.92</v>
      </c>
      <c r="N15" s="291">
        <v>1790913.12</v>
      </c>
      <c r="O15" s="274">
        <v>7.82</v>
      </c>
      <c r="S15" s="274">
        <v>21636683.5</v>
      </c>
      <c r="T15" s="274">
        <v>3655315.21</v>
      </c>
      <c r="U15" s="275">
        <v>24464993.5</v>
      </c>
      <c r="V15" s="275">
        <v>15000</v>
      </c>
      <c r="W15" s="275">
        <v>83800</v>
      </c>
      <c r="X15" s="275">
        <v>905863.21</v>
      </c>
    </row>
    <row r="16" spans="1:27" x14ac:dyDescent="0.2">
      <c r="A16" s="291" t="s">
        <v>1994</v>
      </c>
      <c r="B16" s="273">
        <v>4576.6400000000003</v>
      </c>
      <c r="D16" s="273">
        <v>2944</v>
      </c>
      <c r="F16" s="291">
        <v>6</v>
      </c>
      <c r="G16" s="291">
        <v>20</v>
      </c>
      <c r="M16" s="291">
        <v>-1274163.29</v>
      </c>
      <c r="N16" s="291">
        <v>1325520</v>
      </c>
      <c r="O16" s="274">
        <v>35.93</v>
      </c>
      <c r="S16" s="274">
        <v>1617435.2</v>
      </c>
      <c r="T16" s="274">
        <v>760749.02</v>
      </c>
      <c r="U16" s="275">
        <v>2012644.2</v>
      </c>
      <c r="X16" s="275">
        <v>409386.02</v>
      </c>
    </row>
    <row r="17" spans="1:27" x14ac:dyDescent="0.2">
      <c r="A17" s="291" t="s">
        <v>1995</v>
      </c>
      <c r="B17" s="273">
        <v>703.89</v>
      </c>
      <c r="D17" s="273">
        <v>19375</v>
      </c>
      <c r="F17" s="291">
        <v>4</v>
      </c>
      <c r="G17" s="291">
        <v>26</v>
      </c>
      <c r="M17" s="291">
        <v>-1325211.8</v>
      </c>
      <c r="N17" s="291">
        <v>1385124.66</v>
      </c>
      <c r="O17" s="274">
        <v>3.38</v>
      </c>
      <c r="R17" s="274">
        <v>50.65</v>
      </c>
      <c r="S17" s="274">
        <v>2886302</v>
      </c>
      <c r="T17" s="274">
        <v>454449.97</v>
      </c>
      <c r="U17" s="275">
        <v>3021360</v>
      </c>
      <c r="W17" s="275">
        <v>25583</v>
      </c>
      <c r="X17" s="275">
        <v>328846.96999999997</v>
      </c>
    </row>
    <row r="18" spans="1:27" x14ac:dyDescent="0.2">
      <c r="A18" s="291" t="s">
        <v>1996</v>
      </c>
      <c r="B18" s="273">
        <v>13390.95</v>
      </c>
      <c r="D18" s="273">
        <v>36967</v>
      </c>
      <c r="F18" s="291">
        <v>3</v>
      </c>
      <c r="G18" s="291">
        <v>149518</v>
      </c>
      <c r="M18" s="291">
        <v>-973981</v>
      </c>
      <c r="N18" s="291">
        <v>1199644.94</v>
      </c>
      <c r="R18" s="274">
        <v>7.01</v>
      </c>
      <c r="S18" s="274">
        <v>2608830</v>
      </c>
      <c r="T18" s="274">
        <v>642785.06999999995</v>
      </c>
      <c r="U18" s="275">
        <v>2907044</v>
      </c>
      <c r="W18" s="275">
        <v>57150</v>
      </c>
      <c r="X18" s="275">
        <v>306336.61</v>
      </c>
    </row>
    <row r="19" spans="1:27" x14ac:dyDescent="0.2">
      <c r="A19" s="291" t="s">
        <v>1997</v>
      </c>
      <c r="B19" s="273">
        <v>3047.14</v>
      </c>
      <c r="D19" s="273">
        <v>2400</v>
      </c>
      <c r="F19" s="291">
        <v>6</v>
      </c>
      <c r="G19" s="291">
        <v>15</v>
      </c>
      <c r="M19" s="291">
        <v>-1613082.89</v>
      </c>
      <c r="N19" s="291">
        <v>1642759</v>
      </c>
      <c r="O19" s="274">
        <v>12.03</v>
      </c>
      <c r="S19" s="274">
        <v>1261596.1000000001</v>
      </c>
      <c r="T19" s="274">
        <v>725931.48</v>
      </c>
      <c r="U19" s="275">
        <v>1724264.1</v>
      </c>
      <c r="W19" s="275">
        <v>25000</v>
      </c>
      <c r="X19" s="275">
        <v>262483.48</v>
      </c>
    </row>
    <row r="20" spans="1:27" x14ac:dyDescent="0.2">
      <c r="A20" s="291" t="s">
        <v>2328</v>
      </c>
      <c r="B20" s="273">
        <v>715548.91</v>
      </c>
      <c r="F20" s="291">
        <v>2</v>
      </c>
      <c r="G20" s="291">
        <v>29</v>
      </c>
      <c r="M20" s="291">
        <v>-1229350.32</v>
      </c>
      <c r="N20" s="291">
        <v>1230000</v>
      </c>
      <c r="R20" s="274">
        <v>89.54</v>
      </c>
      <c r="S20" s="274">
        <v>2445303</v>
      </c>
      <c r="T20" s="274">
        <v>1594103.41</v>
      </c>
      <c r="U20" s="275">
        <v>2947084</v>
      </c>
      <c r="W20" s="275">
        <v>16600</v>
      </c>
      <c r="X20" s="275">
        <v>356943.72</v>
      </c>
    </row>
    <row r="21" spans="1:27" x14ac:dyDescent="0.2">
      <c r="A21" s="291" t="s">
        <v>1998</v>
      </c>
      <c r="B21" s="273">
        <v>32491.15</v>
      </c>
      <c r="D21" s="273">
        <v>55849</v>
      </c>
      <c r="F21" s="291">
        <v>3</v>
      </c>
      <c r="G21" s="291">
        <v>58</v>
      </c>
      <c r="M21" s="291">
        <v>-946465.79</v>
      </c>
      <c r="N21" s="291">
        <v>1067330</v>
      </c>
      <c r="O21" s="274">
        <v>74.94</v>
      </c>
      <c r="S21" s="274">
        <v>1963167</v>
      </c>
      <c r="T21" s="274">
        <v>360314.92</v>
      </c>
      <c r="U21" s="275">
        <v>2147602</v>
      </c>
      <c r="W21" s="275">
        <v>42042</v>
      </c>
      <c r="X21" s="275">
        <v>155251.92000000001</v>
      </c>
    </row>
    <row r="22" spans="1:27" x14ac:dyDescent="0.2">
      <c r="A22" s="291" t="s">
        <v>1999</v>
      </c>
      <c r="B22" s="273">
        <v>639234.82999999996</v>
      </c>
      <c r="C22" s="273">
        <v>53938.87</v>
      </c>
      <c r="D22" s="273">
        <v>232567.71</v>
      </c>
      <c r="F22" s="291">
        <v>242439.05</v>
      </c>
      <c r="G22" s="291">
        <v>374801.51</v>
      </c>
      <c r="M22" s="291">
        <v>1635365.67</v>
      </c>
      <c r="P22" s="274">
        <v>1338298.93</v>
      </c>
      <c r="Q22" s="274">
        <v>252075</v>
      </c>
      <c r="R22" s="274">
        <v>582.83000000000004</v>
      </c>
      <c r="S22" s="274">
        <v>1658460</v>
      </c>
      <c r="U22" s="275">
        <v>1932865</v>
      </c>
      <c r="V22" s="275">
        <v>17250</v>
      </c>
      <c r="X22" s="275">
        <v>1207388.42</v>
      </c>
      <c r="Y22" s="275">
        <v>149836.04</v>
      </c>
      <c r="AA22" s="275">
        <v>2628</v>
      </c>
    </row>
    <row r="23" spans="1:27" x14ac:dyDescent="0.2">
      <c r="A23" s="291" t="s">
        <v>2000</v>
      </c>
      <c r="B23" s="273">
        <v>325457.38</v>
      </c>
      <c r="D23" s="273">
        <v>76722.570000000007</v>
      </c>
      <c r="F23" s="291">
        <v>196088.18</v>
      </c>
      <c r="G23" s="291">
        <v>199630.56</v>
      </c>
      <c r="M23" s="291">
        <v>-1757914.96</v>
      </c>
      <c r="N23" s="291">
        <v>2340148.79</v>
      </c>
      <c r="P23" s="274">
        <v>1250614.44</v>
      </c>
      <c r="Q23" s="274">
        <v>75000</v>
      </c>
      <c r="R23" s="274">
        <v>1146.27</v>
      </c>
      <c r="S23" s="274">
        <v>1287960</v>
      </c>
      <c r="U23" s="275">
        <v>1673766</v>
      </c>
      <c r="X23" s="275">
        <v>598942.81999999995</v>
      </c>
      <c r="Y23" s="275">
        <v>107042.03</v>
      </c>
    </row>
    <row r="24" spans="1:27" x14ac:dyDescent="0.2">
      <c r="A24" s="291" t="s">
        <v>2001</v>
      </c>
      <c r="B24" s="273">
        <v>510383.79</v>
      </c>
      <c r="C24" s="273">
        <v>166501.94</v>
      </c>
      <c r="D24" s="273">
        <v>73935.34</v>
      </c>
      <c r="F24" s="291">
        <v>193764.46</v>
      </c>
      <c r="G24" s="291">
        <v>74949.83</v>
      </c>
      <c r="M24" s="291">
        <v>-1751927.6</v>
      </c>
      <c r="N24" s="291">
        <v>2461151.44</v>
      </c>
      <c r="P24" s="274">
        <v>1773632.31</v>
      </c>
      <c r="Q24" s="274">
        <v>410490</v>
      </c>
      <c r="R24" s="274">
        <v>324.23</v>
      </c>
      <c r="S24" s="274">
        <v>2072370</v>
      </c>
      <c r="U24" s="275">
        <v>2534112</v>
      </c>
      <c r="V24" s="275">
        <v>10050</v>
      </c>
      <c r="X24" s="275">
        <v>1160214.6100000001</v>
      </c>
      <c r="Y24" s="275">
        <v>186025.41</v>
      </c>
      <c r="AA24" s="275">
        <v>1136</v>
      </c>
    </row>
    <row r="25" spans="1:27" x14ac:dyDescent="0.2">
      <c r="A25" s="291" t="s">
        <v>2002</v>
      </c>
      <c r="B25" s="273">
        <v>345415.85</v>
      </c>
      <c r="C25" s="273">
        <v>64035.08</v>
      </c>
      <c r="D25" s="273">
        <v>71304.33</v>
      </c>
      <c r="F25" s="291">
        <v>320445.31</v>
      </c>
      <c r="G25" s="291">
        <v>145126.25</v>
      </c>
      <c r="M25" s="291">
        <v>-808780.81</v>
      </c>
      <c r="N25" s="291">
        <v>1609968.11</v>
      </c>
      <c r="P25" s="274">
        <v>1278120.69</v>
      </c>
      <c r="Q25" s="274">
        <v>46530</v>
      </c>
      <c r="R25" s="274">
        <v>769.23</v>
      </c>
      <c r="S25" s="274">
        <v>1611280</v>
      </c>
      <c r="U25" s="275">
        <v>1869763</v>
      </c>
      <c r="V25" s="275">
        <v>14630</v>
      </c>
      <c r="X25" s="275">
        <v>723237.89</v>
      </c>
      <c r="Y25" s="275">
        <v>140562.53</v>
      </c>
      <c r="AA25" s="275">
        <v>323.14</v>
      </c>
    </row>
    <row r="26" spans="1:27" x14ac:dyDescent="0.2">
      <c r="A26" s="291" t="s">
        <v>2003</v>
      </c>
      <c r="B26" s="273">
        <v>214688.05</v>
      </c>
      <c r="C26" s="273">
        <v>16132</v>
      </c>
      <c r="D26" s="273">
        <v>105658.89</v>
      </c>
      <c r="F26" s="291">
        <v>237230.12</v>
      </c>
      <c r="G26" s="291">
        <v>107803.12</v>
      </c>
      <c r="M26" s="291">
        <v>-1234395.1000000001</v>
      </c>
      <c r="N26" s="291">
        <v>1693812.25</v>
      </c>
      <c r="P26" s="274">
        <v>743172.44</v>
      </c>
      <c r="Q26" s="274">
        <v>67430</v>
      </c>
      <c r="R26" s="274">
        <v>426.37</v>
      </c>
      <c r="S26" s="274">
        <v>956140</v>
      </c>
      <c r="U26" s="275">
        <v>1139745</v>
      </c>
      <c r="X26" s="275">
        <v>333453.27</v>
      </c>
      <c r="Y26" s="275">
        <v>57591.3</v>
      </c>
    </row>
    <row r="27" spans="1:27" x14ac:dyDescent="0.2">
      <c r="A27" s="291" t="s">
        <v>2004</v>
      </c>
      <c r="B27" s="273">
        <v>836565.78</v>
      </c>
      <c r="C27" s="273">
        <v>51328.25</v>
      </c>
      <c r="D27" s="273">
        <v>91154.83</v>
      </c>
      <c r="F27" s="291">
        <v>269196.28000000003</v>
      </c>
      <c r="G27" s="291">
        <v>260065.81</v>
      </c>
      <c r="K27" s="277">
        <v>928</v>
      </c>
      <c r="M27" s="291">
        <v>25431.66</v>
      </c>
      <c r="N27" s="291">
        <v>1247745.83</v>
      </c>
      <c r="P27" s="274">
        <v>1352048.6399999999</v>
      </c>
      <c r="Q27" s="274">
        <v>712000</v>
      </c>
      <c r="R27" s="274">
        <v>2340.0300000000002</v>
      </c>
      <c r="S27" s="274">
        <v>1402720</v>
      </c>
      <c r="U27" s="275">
        <v>1787252</v>
      </c>
      <c r="X27" s="275">
        <v>1170817.25</v>
      </c>
      <c r="Y27" s="275">
        <v>119946.46</v>
      </c>
    </row>
    <row r="28" spans="1:27" x14ac:dyDescent="0.2">
      <c r="A28" s="291" t="s">
        <v>2005</v>
      </c>
      <c r="B28" s="273">
        <v>858593.58</v>
      </c>
      <c r="C28" s="273">
        <v>42520</v>
      </c>
      <c r="D28" s="273">
        <v>134521.87</v>
      </c>
      <c r="F28" s="291">
        <v>368966.83</v>
      </c>
      <c r="G28" s="291">
        <v>144333.44</v>
      </c>
      <c r="K28" s="277">
        <v>44</v>
      </c>
      <c r="M28" s="291">
        <v>-381270.72</v>
      </c>
      <c r="N28" s="291">
        <v>1804121.26</v>
      </c>
      <c r="P28" s="274">
        <v>1288413.77</v>
      </c>
      <c r="Q28" s="274">
        <v>340</v>
      </c>
      <c r="R28" s="274">
        <v>3715.38</v>
      </c>
      <c r="S28" s="274">
        <v>1073620</v>
      </c>
      <c r="U28" s="275">
        <v>1279638</v>
      </c>
      <c r="V28" s="275">
        <v>6430</v>
      </c>
      <c r="X28" s="275">
        <v>747009.62</v>
      </c>
      <c r="Y28" s="275">
        <v>117643.35</v>
      </c>
      <c r="AA28" s="275">
        <v>5400</v>
      </c>
    </row>
    <row r="29" spans="1:27" x14ac:dyDescent="0.2">
      <c r="A29" s="291" t="s">
        <v>2006</v>
      </c>
      <c r="B29" s="273">
        <v>857676.11</v>
      </c>
      <c r="C29" s="273">
        <v>84900</v>
      </c>
      <c r="D29" s="273">
        <v>198170.64</v>
      </c>
      <c r="F29" s="291">
        <v>406784.46</v>
      </c>
      <c r="G29" s="291">
        <v>263948.86</v>
      </c>
      <c r="K29" s="277">
        <v>654.11</v>
      </c>
      <c r="M29" s="291">
        <v>-931.18</v>
      </c>
      <c r="N29" s="291">
        <v>1414760.08</v>
      </c>
      <c r="P29" s="274">
        <v>1471797.71</v>
      </c>
      <c r="Q29" s="274">
        <v>481551</v>
      </c>
      <c r="R29" s="274">
        <v>1144.75</v>
      </c>
      <c r="S29" s="274">
        <v>1673720</v>
      </c>
      <c r="U29" s="275">
        <v>2070576</v>
      </c>
      <c r="X29" s="275">
        <v>852269.02</v>
      </c>
      <c r="Y29" s="275">
        <v>189030.38</v>
      </c>
    </row>
    <row r="30" spans="1:27" x14ac:dyDescent="0.2">
      <c r="A30" s="291" t="s">
        <v>2007</v>
      </c>
      <c r="B30" s="273">
        <v>1011670.91</v>
      </c>
      <c r="C30" s="273">
        <v>111660</v>
      </c>
      <c r="D30" s="273">
        <v>577945.5</v>
      </c>
      <c r="F30" s="291">
        <v>189542.42</v>
      </c>
      <c r="G30" s="291">
        <v>200052.37</v>
      </c>
      <c r="K30" s="277">
        <v>79.44</v>
      </c>
      <c r="M30" s="291">
        <v>-770525.94</v>
      </c>
      <c r="N30" s="291">
        <v>1595887.05</v>
      </c>
      <c r="P30" s="274">
        <v>2331680.2000000002</v>
      </c>
      <c r="Q30" s="274">
        <v>682445</v>
      </c>
      <c r="R30" s="274">
        <v>600.23</v>
      </c>
      <c r="S30" s="274">
        <v>2173970</v>
      </c>
      <c r="U30" s="275">
        <v>2541860</v>
      </c>
      <c r="X30" s="275">
        <v>1201563.8</v>
      </c>
      <c r="Y30" s="275">
        <v>80051.98</v>
      </c>
    </row>
    <row r="31" spans="1:27" x14ac:dyDescent="0.2">
      <c r="A31" s="291" t="s">
        <v>2008</v>
      </c>
      <c r="B31" s="273">
        <v>533598.18000000005</v>
      </c>
      <c r="C31" s="273">
        <v>20560</v>
      </c>
      <c r="D31" s="273">
        <v>266297.11</v>
      </c>
      <c r="F31" s="291">
        <v>113822.93</v>
      </c>
      <c r="G31" s="291">
        <v>212354.04</v>
      </c>
      <c r="K31" s="277">
        <v>0</v>
      </c>
      <c r="M31" s="291">
        <v>-832865.71</v>
      </c>
      <c r="N31" s="291">
        <v>1789492.25</v>
      </c>
      <c r="P31" s="274">
        <v>1024162.06</v>
      </c>
      <c r="R31" s="274">
        <v>1310.57</v>
      </c>
      <c r="S31" s="274">
        <v>955150</v>
      </c>
      <c r="U31" s="275">
        <v>1187062</v>
      </c>
      <c r="X31" s="275">
        <v>430344.98</v>
      </c>
      <c r="Y31" s="275">
        <v>79886.929999999993</v>
      </c>
      <c r="AA31" s="275">
        <v>1514</v>
      </c>
    </row>
    <row r="32" spans="1:27" x14ac:dyDescent="0.2">
      <c r="A32" s="291" t="s">
        <v>2009</v>
      </c>
      <c r="B32" s="273">
        <v>431005.83</v>
      </c>
      <c r="D32" s="273">
        <v>75377.05</v>
      </c>
      <c r="F32" s="291">
        <v>267898.92</v>
      </c>
      <c r="G32" s="291">
        <v>494822.91</v>
      </c>
      <c r="M32" s="291">
        <v>-1704353.54</v>
      </c>
      <c r="N32" s="291">
        <v>3102228.3</v>
      </c>
      <c r="P32" s="274">
        <v>1064673.6399999999</v>
      </c>
      <c r="Q32" s="274">
        <v>65178</v>
      </c>
      <c r="R32" s="274">
        <v>993.87</v>
      </c>
      <c r="S32" s="274">
        <v>1923950</v>
      </c>
      <c r="U32" s="275">
        <v>2226097</v>
      </c>
      <c r="V32" s="275">
        <v>14822</v>
      </c>
      <c r="X32" s="275">
        <v>588209.71</v>
      </c>
      <c r="Y32" s="275">
        <v>261826.85</v>
      </c>
      <c r="AA32" s="275">
        <v>12100</v>
      </c>
    </row>
    <row r="33" spans="1:27" x14ac:dyDescent="0.2">
      <c r="A33" s="291" t="s">
        <v>2010</v>
      </c>
      <c r="B33" s="273">
        <v>556284.49</v>
      </c>
      <c r="C33" s="273">
        <v>144236.54</v>
      </c>
      <c r="D33" s="273">
        <v>145376.07999999999</v>
      </c>
      <c r="F33" s="291">
        <v>332093.89</v>
      </c>
      <c r="G33" s="291">
        <v>210743.33</v>
      </c>
      <c r="M33" s="291">
        <v>-493277.31</v>
      </c>
      <c r="N33" s="291">
        <v>1484748</v>
      </c>
      <c r="P33" s="274">
        <v>1401364.2</v>
      </c>
      <c r="Q33" s="274">
        <v>93000</v>
      </c>
      <c r="R33" s="274">
        <v>2127.63</v>
      </c>
      <c r="S33" s="274">
        <v>961810</v>
      </c>
      <c r="U33" s="275">
        <v>1295007</v>
      </c>
      <c r="V33" s="275">
        <v>4710</v>
      </c>
      <c r="X33" s="275">
        <v>492094.64</v>
      </c>
      <c r="Y33" s="275">
        <v>149948.47</v>
      </c>
    </row>
    <row r="34" spans="1:27" x14ac:dyDescent="0.2">
      <c r="A34" s="291" t="s">
        <v>2011</v>
      </c>
      <c r="B34" s="273">
        <v>571925.84</v>
      </c>
      <c r="C34" s="273">
        <v>72722.649999999994</v>
      </c>
      <c r="D34" s="273">
        <v>116773.84</v>
      </c>
      <c r="F34" s="291">
        <v>95013.08</v>
      </c>
      <c r="G34" s="291">
        <v>273612.89</v>
      </c>
      <c r="M34" s="291">
        <v>-1036745.7</v>
      </c>
      <c r="N34" s="291">
        <v>1924840.79</v>
      </c>
      <c r="P34" s="274">
        <v>1393803.41</v>
      </c>
      <c r="Q34" s="274">
        <v>86609.5</v>
      </c>
      <c r="R34" s="274">
        <v>1066.79</v>
      </c>
      <c r="S34" s="274">
        <v>1043020</v>
      </c>
      <c r="U34" s="275">
        <v>1396674</v>
      </c>
      <c r="X34" s="275">
        <v>686118.87</v>
      </c>
      <c r="Y34" s="275">
        <v>129910.62</v>
      </c>
    </row>
    <row r="35" spans="1:27" x14ac:dyDescent="0.2">
      <c r="A35" s="291" t="s">
        <v>2012</v>
      </c>
      <c r="B35" s="273">
        <v>1366901.78</v>
      </c>
      <c r="C35" s="273">
        <v>22441.360000000001</v>
      </c>
      <c r="D35" s="273">
        <v>141220.41</v>
      </c>
      <c r="F35" s="291">
        <v>223851.66</v>
      </c>
      <c r="G35" s="291">
        <v>150266.93</v>
      </c>
      <c r="K35" s="277">
        <v>5.9</v>
      </c>
      <c r="M35" s="291">
        <v>353670</v>
      </c>
      <c r="N35" s="291">
        <v>1101601.1100000001</v>
      </c>
      <c r="P35" s="274">
        <v>1283368.3700000001</v>
      </c>
      <c r="Q35" s="274">
        <v>407125</v>
      </c>
      <c r="R35" s="274">
        <v>5200.2</v>
      </c>
      <c r="S35" s="274">
        <v>1766690</v>
      </c>
      <c r="T35" s="274">
        <v>48</v>
      </c>
      <c r="U35" s="275">
        <v>2163462</v>
      </c>
      <c r="V35" s="275">
        <v>7540</v>
      </c>
      <c r="X35" s="275">
        <v>669303.06000000006</v>
      </c>
      <c r="Y35" s="275">
        <v>76813.88</v>
      </c>
    </row>
    <row r="36" spans="1:27" x14ac:dyDescent="0.2">
      <c r="A36" s="291" t="s">
        <v>2013</v>
      </c>
      <c r="B36" s="273">
        <v>372111.53</v>
      </c>
      <c r="C36" s="273">
        <v>24044.48</v>
      </c>
      <c r="D36" s="273">
        <v>151706.43</v>
      </c>
      <c r="F36" s="291">
        <v>1444187.7</v>
      </c>
      <c r="G36" s="291">
        <v>87450.94</v>
      </c>
      <c r="K36" s="277">
        <v>127.75</v>
      </c>
      <c r="M36" s="291">
        <v>1378181.32</v>
      </c>
      <c r="N36" s="291">
        <v>528949.56000000006</v>
      </c>
      <c r="P36" s="274">
        <v>1079812.96</v>
      </c>
      <c r="Q36" s="274">
        <v>253295</v>
      </c>
      <c r="R36" s="274">
        <v>492.73</v>
      </c>
      <c r="S36" s="274">
        <v>1242230</v>
      </c>
      <c r="T36" s="274">
        <v>80</v>
      </c>
      <c r="U36" s="275">
        <v>1541924</v>
      </c>
      <c r="V36" s="275">
        <v>4020</v>
      </c>
      <c r="X36" s="275">
        <v>657482.54</v>
      </c>
      <c r="Y36" s="275">
        <v>150963.70000000001</v>
      </c>
      <c r="AA36" s="275">
        <v>500</v>
      </c>
    </row>
    <row r="37" spans="1:27" x14ac:dyDescent="0.2">
      <c r="A37" s="291" t="s">
        <v>2014</v>
      </c>
      <c r="B37" s="273">
        <v>297669.43</v>
      </c>
      <c r="C37" s="273">
        <v>10280</v>
      </c>
      <c r="D37" s="273">
        <v>52481.26</v>
      </c>
      <c r="F37" s="291">
        <v>448003.86</v>
      </c>
      <c r="G37" s="291">
        <v>58863.16</v>
      </c>
      <c r="K37" s="277">
        <v>0</v>
      </c>
      <c r="M37" s="291">
        <v>-783262.06</v>
      </c>
      <c r="N37" s="291">
        <v>1603684.39</v>
      </c>
      <c r="P37" s="274">
        <v>930825.44</v>
      </c>
      <c r="Q37" s="274">
        <v>197020</v>
      </c>
      <c r="R37" s="274">
        <v>604.66999999999996</v>
      </c>
      <c r="S37" s="274">
        <v>1767620</v>
      </c>
      <c r="U37" s="275">
        <v>2009752</v>
      </c>
      <c r="X37" s="275">
        <v>686104.83</v>
      </c>
      <c r="Y37" s="275">
        <v>136546.14000000001</v>
      </c>
      <c r="AA37" s="275">
        <v>500</v>
      </c>
    </row>
    <row r="38" spans="1:27" x14ac:dyDescent="0.2">
      <c r="A38" s="291" t="s">
        <v>2015</v>
      </c>
      <c r="B38" s="273">
        <v>272216.61</v>
      </c>
      <c r="C38" s="273">
        <v>37225.17</v>
      </c>
      <c r="D38" s="273">
        <v>99138.93</v>
      </c>
      <c r="F38" s="291">
        <v>144568</v>
      </c>
      <c r="G38" s="291">
        <v>90670.37</v>
      </c>
      <c r="M38" s="291">
        <v>-868026.46</v>
      </c>
      <c r="N38" s="291">
        <v>1498620.76</v>
      </c>
      <c r="P38" s="274">
        <v>696331.89</v>
      </c>
      <c r="Q38" s="274">
        <v>47200</v>
      </c>
      <c r="R38" s="274">
        <v>454.27</v>
      </c>
      <c r="S38" s="274">
        <v>762190</v>
      </c>
      <c r="U38" s="275">
        <v>913644</v>
      </c>
      <c r="V38" s="275">
        <v>14578</v>
      </c>
      <c r="X38" s="275">
        <v>423415.08</v>
      </c>
      <c r="Y38" s="275">
        <v>98669.3</v>
      </c>
    </row>
    <row r="39" spans="1:27" x14ac:dyDescent="0.2">
      <c r="A39" s="291" t="s">
        <v>2016</v>
      </c>
      <c r="B39" s="273">
        <v>167481.48000000001</v>
      </c>
      <c r="C39" s="273">
        <v>280494.73</v>
      </c>
      <c r="D39" s="273">
        <v>66130.31</v>
      </c>
      <c r="F39" s="291">
        <v>1405290.77</v>
      </c>
      <c r="G39" s="291">
        <v>231643.47</v>
      </c>
      <c r="K39" s="277">
        <v>0</v>
      </c>
      <c r="M39" s="291">
        <v>65970.539999999994</v>
      </c>
      <c r="N39" s="291">
        <v>2339595.1</v>
      </c>
      <c r="P39" s="274">
        <v>1403339.76</v>
      </c>
      <c r="Q39" s="274">
        <v>90500</v>
      </c>
      <c r="R39" s="274">
        <v>1419.47</v>
      </c>
      <c r="S39" s="274">
        <v>1505680</v>
      </c>
      <c r="U39" s="275">
        <v>1977359.26</v>
      </c>
      <c r="V39" s="275">
        <v>2400</v>
      </c>
      <c r="X39" s="275">
        <v>970892.18</v>
      </c>
      <c r="Y39" s="275">
        <v>198044.67</v>
      </c>
    </row>
    <row r="40" spans="1:27" x14ac:dyDescent="0.2">
      <c r="A40" s="291" t="s">
        <v>2017</v>
      </c>
      <c r="B40" s="273">
        <v>552377.91</v>
      </c>
      <c r="D40" s="273">
        <v>94162.13</v>
      </c>
      <c r="F40" s="291">
        <v>227478.86</v>
      </c>
      <c r="G40" s="291">
        <v>115357.37</v>
      </c>
      <c r="K40" s="277">
        <v>750</v>
      </c>
      <c r="M40" s="291">
        <v>-805282.31</v>
      </c>
      <c r="N40" s="291">
        <v>1457071.21</v>
      </c>
      <c r="P40" s="274">
        <v>1272072.98</v>
      </c>
      <c r="Q40" s="274">
        <v>309130</v>
      </c>
      <c r="R40" s="274">
        <v>734.74</v>
      </c>
      <c r="S40" s="274">
        <v>417280</v>
      </c>
      <c r="U40" s="275">
        <v>769790</v>
      </c>
      <c r="V40" s="275">
        <v>25642</v>
      </c>
      <c r="X40" s="275">
        <v>698411.3</v>
      </c>
      <c r="Y40" s="275">
        <v>81221.05</v>
      </c>
    </row>
    <row r="41" spans="1:27" x14ac:dyDescent="0.2">
      <c r="A41" s="291" t="s">
        <v>2018</v>
      </c>
      <c r="B41" s="273">
        <v>565499.11</v>
      </c>
      <c r="C41" s="273">
        <v>28771.29</v>
      </c>
      <c r="D41" s="273">
        <v>88004.35</v>
      </c>
      <c r="F41" s="291">
        <v>372485.75</v>
      </c>
      <c r="G41" s="291">
        <v>464286.02</v>
      </c>
      <c r="K41" s="277">
        <v>500</v>
      </c>
      <c r="M41" s="291">
        <v>-359713.42</v>
      </c>
      <c r="N41" s="291">
        <v>1798384.44</v>
      </c>
      <c r="P41" s="274">
        <v>959189.26</v>
      </c>
      <c r="Q41" s="274">
        <v>355200</v>
      </c>
      <c r="R41" s="274">
        <v>1208.56</v>
      </c>
      <c r="S41" s="274">
        <v>875220</v>
      </c>
      <c r="U41" s="275">
        <v>1066232</v>
      </c>
      <c r="X41" s="275">
        <v>756297.76</v>
      </c>
      <c r="Y41" s="275">
        <v>218325.25</v>
      </c>
      <c r="AA41" s="275">
        <v>80</v>
      </c>
    </row>
    <row r="42" spans="1:27" x14ac:dyDescent="0.2">
      <c r="A42" s="291" t="s">
        <v>2019</v>
      </c>
      <c r="B42" s="273">
        <v>374395.39</v>
      </c>
      <c r="D42" s="273">
        <v>139737.60999999999</v>
      </c>
      <c r="F42" s="291">
        <v>339267.37</v>
      </c>
      <c r="G42" s="291">
        <v>243132.09</v>
      </c>
      <c r="K42" s="277">
        <v>7</v>
      </c>
      <c r="M42" s="291">
        <v>-48139.66</v>
      </c>
      <c r="N42" s="291">
        <v>1262156.06</v>
      </c>
      <c r="P42" s="274">
        <v>1157358.94</v>
      </c>
      <c r="Q42" s="274">
        <v>211400</v>
      </c>
      <c r="R42" s="274">
        <v>1094.99</v>
      </c>
      <c r="S42" s="274">
        <v>1297350</v>
      </c>
      <c r="U42" s="275">
        <v>1679368</v>
      </c>
      <c r="V42" s="275">
        <v>1830</v>
      </c>
      <c r="X42" s="275">
        <v>845848.44</v>
      </c>
      <c r="Y42" s="275">
        <v>155777.43</v>
      </c>
    </row>
    <row r="43" spans="1:27" x14ac:dyDescent="0.2">
      <c r="A43" s="291" t="s">
        <v>2020</v>
      </c>
      <c r="B43" s="273">
        <v>127150.83</v>
      </c>
      <c r="C43" s="273">
        <v>14860</v>
      </c>
      <c r="D43" s="273">
        <v>234393.26</v>
      </c>
      <c r="F43" s="291">
        <v>557025.59</v>
      </c>
      <c r="G43" s="291">
        <v>105866.84</v>
      </c>
      <c r="M43" s="291">
        <v>-795906.52</v>
      </c>
      <c r="N43" s="291">
        <v>1683339.65</v>
      </c>
      <c r="P43" s="274">
        <v>1016848.88</v>
      </c>
      <c r="R43" s="274">
        <v>466.11</v>
      </c>
      <c r="S43" s="274">
        <v>460410</v>
      </c>
      <c r="U43" s="275">
        <v>718206</v>
      </c>
      <c r="V43" s="275">
        <v>8852</v>
      </c>
      <c r="X43" s="275">
        <v>436472.28</v>
      </c>
      <c r="Y43" s="275">
        <v>107777.32</v>
      </c>
    </row>
    <row r="44" spans="1:27" x14ac:dyDescent="0.2">
      <c r="A44" s="291" t="s">
        <v>2152</v>
      </c>
      <c r="B44" s="273">
        <v>715608.36</v>
      </c>
      <c r="C44" s="273">
        <v>22950</v>
      </c>
      <c r="D44" s="273">
        <v>180936.97</v>
      </c>
      <c r="F44" s="291">
        <v>368094.28</v>
      </c>
      <c r="G44" s="291">
        <v>74426.399999999994</v>
      </c>
      <c r="M44" s="291">
        <v>-688189.72</v>
      </c>
      <c r="N44" s="291">
        <v>2224890.19</v>
      </c>
      <c r="P44" s="274">
        <v>1052299.6599999999</v>
      </c>
      <c r="Q44" s="274">
        <v>90000</v>
      </c>
      <c r="R44" s="274">
        <v>1690.57</v>
      </c>
      <c r="S44" s="274">
        <v>924300</v>
      </c>
      <c r="U44" s="275">
        <v>1138410</v>
      </c>
      <c r="X44" s="275">
        <v>881586.98</v>
      </c>
      <c r="Y44" s="275">
        <v>136316.71</v>
      </c>
    </row>
    <row r="45" spans="1:27" x14ac:dyDescent="0.2">
      <c r="A45" s="291" t="s">
        <v>2165</v>
      </c>
      <c r="B45" s="273">
        <v>287865.46999999997</v>
      </c>
      <c r="C45" s="273">
        <v>49680</v>
      </c>
      <c r="D45" s="273">
        <v>71201.22</v>
      </c>
      <c r="F45" s="291">
        <v>1941489.44</v>
      </c>
      <c r="G45" s="291">
        <v>707869.27</v>
      </c>
      <c r="M45" s="291">
        <v>3285164.12</v>
      </c>
      <c r="P45" s="274">
        <v>1143904.3700000001</v>
      </c>
      <c r="Q45" s="274">
        <v>78900</v>
      </c>
      <c r="R45" s="274">
        <v>319.02</v>
      </c>
      <c r="S45" s="274">
        <v>1068600</v>
      </c>
      <c r="U45" s="275">
        <v>1364091</v>
      </c>
      <c r="V45" s="275">
        <v>15329.86</v>
      </c>
      <c r="X45" s="275">
        <v>582726.05000000005</v>
      </c>
      <c r="Y45" s="275">
        <v>504955.2</v>
      </c>
      <c r="AA45" s="275">
        <v>7200</v>
      </c>
    </row>
    <row r="46" spans="1:27" x14ac:dyDescent="0.2">
      <c r="A46" s="291" t="s">
        <v>2021</v>
      </c>
      <c r="B46" s="273">
        <v>689944.37</v>
      </c>
      <c r="C46" s="273">
        <v>41660</v>
      </c>
      <c r="D46" s="273">
        <v>72853.64</v>
      </c>
      <c r="F46" s="291">
        <v>1345241.47</v>
      </c>
      <c r="G46" s="291">
        <v>201777.35</v>
      </c>
      <c r="K46" s="277">
        <v>342.82</v>
      </c>
      <c r="M46" s="291">
        <v>93313.61</v>
      </c>
      <c r="N46" s="291">
        <v>721555.06</v>
      </c>
      <c r="P46" s="274">
        <v>1636715.94</v>
      </c>
      <c r="Q46" s="274">
        <v>271140</v>
      </c>
      <c r="R46" s="274">
        <v>896.11</v>
      </c>
      <c r="S46" s="274">
        <v>1851376.9</v>
      </c>
      <c r="T46" s="274">
        <v>164208.6</v>
      </c>
      <c r="U46" s="275">
        <v>2511018.9</v>
      </c>
      <c r="X46" s="275">
        <v>683009.88</v>
      </c>
      <c r="Y46" s="275">
        <v>289500.03000000003</v>
      </c>
    </row>
    <row r="47" spans="1:27" x14ac:dyDescent="0.2">
      <c r="A47" s="291" t="s">
        <v>2022</v>
      </c>
      <c r="B47" s="273">
        <v>612529.22</v>
      </c>
      <c r="C47" s="273">
        <v>61125</v>
      </c>
      <c r="D47" s="273">
        <v>62312.42</v>
      </c>
      <c r="F47" s="291">
        <v>91067.71</v>
      </c>
      <c r="G47" s="291">
        <v>699913.41</v>
      </c>
      <c r="K47" s="277">
        <v>355.9</v>
      </c>
      <c r="M47" s="291">
        <v>176877.17</v>
      </c>
      <c r="N47" s="291">
        <v>1541680.81</v>
      </c>
      <c r="P47" s="274">
        <v>2436367.34</v>
      </c>
      <c r="Q47" s="274">
        <v>274245.21999999997</v>
      </c>
      <c r="R47" s="274">
        <v>1996.64</v>
      </c>
      <c r="S47" s="274">
        <v>1778343.02</v>
      </c>
      <c r="T47" s="274">
        <v>430886</v>
      </c>
      <c r="U47" s="275">
        <v>2617734.02</v>
      </c>
      <c r="V47" s="275">
        <v>47270</v>
      </c>
      <c r="X47" s="275">
        <v>729906.22</v>
      </c>
      <c r="Y47" s="275">
        <v>292473.36</v>
      </c>
    </row>
    <row r="48" spans="1:27" x14ac:dyDescent="0.2">
      <c r="A48" s="291" t="s">
        <v>2023</v>
      </c>
      <c r="B48" s="273">
        <v>524497.69999999995</v>
      </c>
      <c r="C48" s="273">
        <v>0</v>
      </c>
      <c r="D48" s="273">
        <v>19071.259999999998</v>
      </c>
      <c r="F48" s="291">
        <v>1404385.92</v>
      </c>
      <c r="G48" s="291">
        <v>535613.69999999995</v>
      </c>
      <c r="K48" s="277">
        <v>1260.18</v>
      </c>
      <c r="M48" s="291">
        <v>561228.61</v>
      </c>
      <c r="N48" s="291">
        <v>3101072.39</v>
      </c>
      <c r="P48" s="274">
        <v>1474421.78</v>
      </c>
      <c r="Q48" s="274">
        <v>158790.72</v>
      </c>
      <c r="R48" s="274">
        <v>878.86</v>
      </c>
      <c r="S48" s="274">
        <v>2679981.7999999998</v>
      </c>
      <c r="T48" s="274">
        <v>98000</v>
      </c>
      <c r="U48" s="275">
        <v>3376171.8</v>
      </c>
      <c r="V48" s="275">
        <v>0</v>
      </c>
      <c r="X48" s="275">
        <v>583028.68000000005</v>
      </c>
      <c r="Y48" s="275">
        <v>292426.21000000002</v>
      </c>
    </row>
    <row r="49" spans="1:27" x14ac:dyDescent="0.2">
      <c r="A49" s="291" t="s">
        <v>2024</v>
      </c>
      <c r="B49" s="273">
        <v>138020.06</v>
      </c>
      <c r="C49" s="273">
        <v>28000</v>
      </c>
      <c r="D49" s="273">
        <v>51124.69</v>
      </c>
      <c r="F49" s="291">
        <v>1946813.71</v>
      </c>
      <c r="G49" s="291">
        <v>137317.29</v>
      </c>
      <c r="K49" s="277">
        <v>71.09</v>
      </c>
      <c r="M49" s="291">
        <v>54749.52</v>
      </c>
      <c r="N49" s="291">
        <v>2713140.37</v>
      </c>
      <c r="P49" s="274">
        <v>1383983.65</v>
      </c>
      <c r="Q49" s="274">
        <v>130202.59</v>
      </c>
      <c r="R49" s="274">
        <v>316.89</v>
      </c>
      <c r="S49" s="274">
        <v>1221103</v>
      </c>
      <c r="T49" s="274">
        <v>51200</v>
      </c>
      <c r="U49" s="275">
        <v>1794968</v>
      </c>
      <c r="X49" s="275">
        <v>550439.74</v>
      </c>
      <c r="Y49" s="275">
        <v>224188.72</v>
      </c>
    </row>
    <row r="50" spans="1:27" x14ac:dyDescent="0.2">
      <c r="A50" s="291" t="s">
        <v>2025</v>
      </c>
      <c r="B50" s="273">
        <v>698513.35</v>
      </c>
      <c r="C50" s="273">
        <v>0</v>
      </c>
      <c r="D50" s="273">
        <v>68112.289999999994</v>
      </c>
      <c r="F50" s="291">
        <v>145156.9</v>
      </c>
      <c r="G50" s="291">
        <v>255580.42</v>
      </c>
      <c r="I50" s="277">
        <v>120852.5</v>
      </c>
      <c r="K50" s="277">
        <v>498.23</v>
      </c>
      <c r="M50" s="291">
        <v>65462.95</v>
      </c>
      <c r="N50" s="291">
        <v>2152655.08</v>
      </c>
      <c r="P50" s="274">
        <v>2443303.9700000002</v>
      </c>
      <c r="Q50" s="274">
        <v>364674.02</v>
      </c>
      <c r="R50" s="274">
        <v>888.14</v>
      </c>
      <c r="S50" s="274">
        <v>1208271.5</v>
      </c>
      <c r="T50" s="274">
        <v>457764</v>
      </c>
      <c r="U50" s="275">
        <v>2574651.5</v>
      </c>
      <c r="V50" s="275">
        <v>11828</v>
      </c>
      <c r="W50" s="275">
        <v>4320</v>
      </c>
      <c r="X50" s="275">
        <v>914573.67</v>
      </c>
      <c r="Y50" s="275">
        <v>255898.79</v>
      </c>
    </row>
    <row r="51" spans="1:27" x14ac:dyDescent="0.2">
      <c r="A51" s="291" t="s">
        <v>2153</v>
      </c>
      <c r="B51" s="273">
        <v>384920.09</v>
      </c>
      <c r="C51" s="273">
        <v>0</v>
      </c>
      <c r="D51" s="273">
        <v>34748.120000000003</v>
      </c>
      <c r="F51" s="291">
        <v>423896.18</v>
      </c>
      <c r="G51" s="291">
        <v>199196.29</v>
      </c>
      <c r="K51" s="277">
        <v>781.03</v>
      </c>
      <c r="M51" s="291">
        <v>161981.44</v>
      </c>
      <c r="N51" s="291">
        <v>2872107.81</v>
      </c>
      <c r="P51" s="274">
        <v>1615435.73</v>
      </c>
      <c r="Q51" s="274">
        <v>145037.75</v>
      </c>
      <c r="R51" s="274">
        <v>600.91999999999996</v>
      </c>
      <c r="S51" s="274">
        <v>792589</v>
      </c>
      <c r="T51" s="274">
        <v>91400</v>
      </c>
      <c r="U51" s="275">
        <v>1519303</v>
      </c>
      <c r="X51" s="275">
        <v>601762.80000000005</v>
      </c>
      <c r="Y51" s="275">
        <v>277453.99</v>
      </c>
    </row>
    <row r="52" spans="1:27" x14ac:dyDescent="0.2">
      <c r="A52" s="291" t="s">
        <v>2026</v>
      </c>
      <c r="B52" s="273">
        <v>295024.53000000003</v>
      </c>
      <c r="C52" s="273">
        <v>10000</v>
      </c>
      <c r="D52" s="273">
        <v>45952.31</v>
      </c>
      <c r="F52" s="291">
        <v>447737.37</v>
      </c>
      <c r="G52" s="291">
        <v>119016.5</v>
      </c>
      <c r="K52" s="277">
        <v>0</v>
      </c>
      <c r="N52" s="291">
        <v>2033236.3</v>
      </c>
      <c r="P52" s="274">
        <v>2087035.48</v>
      </c>
      <c r="R52" s="274">
        <v>602.89</v>
      </c>
      <c r="S52" s="274">
        <v>843490</v>
      </c>
      <c r="U52" s="275">
        <v>1788076</v>
      </c>
      <c r="X52" s="275">
        <v>847612.84</v>
      </c>
      <c r="Y52" s="275">
        <v>102634.95</v>
      </c>
    </row>
    <row r="53" spans="1:27" x14ac:dyDescent="0.2">
      <c r="A53" s="291" t="s">
        <v>2027</v>
      </c>
      <c r="B53" s="273">
        <v>355725.38</v>
      </c>
      <c r="C53" s="273">
        <v>0</v>
      </c>
      <c r="D53" s="273">
        <v>99418.78</v>
      </c>
      <c r="F53" s="291">
        <v>2084600.75</v>
      </c>
      <c r="G53" s="291">
        <v>570734.99</v>
      </c>
      <c r="K53" s="277">
        <v>195</v>
      </c>
      <c r="N53" s="291">
        <v>575288.56999999995</v>
      </c>
      <c r="P53" s="274">
        <v>2019815.12</v>
      </c>
      <c r="R53" s="274">
        <v>547.66</v>
      </c>
      <c r="S53" s="274">
        <v>644050</v>
      </c>
      <c r="U53" s="275">
        <v>1473992</v>
      </c>
      <c r="X53" s="275">
        <v>665776.56999999995</v>
      </c>
      <c r="Y53" s="275">
        <v>306820.03000000003</v>
      </c>
    </row>
    <row r="54" spans="1:27" x14ac:dyDescent="0.2">
      <c r="A54" s="291" t="s">
        <v>2028</v>
      </c>
      <c r="B54" s="273">
        <v>895216.2</v>
      </c>
      <c r="C54" s="273">
        <v>0</v>
      </c>
      <c r="D54" s="273">
        <v>14442.38</v>
      </c>
      <c r="F54" s="291">
        <v>2482565.96</v>
      </c>
      <c r="G54" s="291">
        <v>172743.2</v>
      </c>
      <c r="N54" s="291">
        <v>1317062.58</v>
      </c>
      <c r="P54" s="274">
        <v>1524491.7</v>
      </c>
      <c r="Q54" s="274">
        <v>146595</v>
      </c>
      <c r="R54" s="274">
        <v>989.7</v>
      </c>
      <c r="S54" s="274">
        <v>1159460</v>
      </c>
      <c r="U54" s="275">
        <v>1793220</v>
      </c>
      <c r="X54" s="275">
        <v>398835.66</v>
      </c>
      <c r="Y54" s="275">
        <v>181431.25</v>
      </c>
    </row>
    <row r="55" spans="1:27" x14ac:dyDescent="0.2">
      <c r="A55" s="291" t="s">
        <v>2029</v>
      </c>
      <c r="B55" s="273">
        <v>227580.35</v>
      </c>
      <c r="C55" s="273">
        <v>10000</v>
      </c>
      <c r="D55" s="273">
        <v>62031.35</v>
      </c>
      <c r="F55" s="291">
        <v>117903.74</v>
      </c>
      <c r="G55" s="291">
        <v>294316</v>
      </c>
      <c r="N55" s="291">
        <v>2202516.2599999998</v>
      </c>
      <c r="P55" s="274">
        <v>1689822.52</v>
      </c>
      <c r="R55" s="274">
        <v>464.16</v>
      </c>
      <c r="S55" s="274">
        <v>620180</v>
      </c>
      <c r="U55" s="275">
        <v>1345340</v>
      </c>
      <c r="X55" s="275">
        <v>657643.03</v>
      </c>
      <c r="Y55" s="275">
        <v>253098.45</v>
      </c>
    </row>
    <row r="56" spans="1:27" x14ac:dyDescent="0.2">
      <c r="A56" s="291" t="s">
        <v>2154</v>
      </c>
      <c r="B56" s="273">
        <v>686938.07</v>
      </c>
      <c r="C56" s="273">
        <v>0</v>
      </c>
      <c r="D56" s="273">
        <v>47003.43</v>
      </c>
      <c r="F56" s="291">
        <v>377373.47</v>
      </c>
      <c r="G56" s="291">
        <v>156240.31</v>
      </c>
      <c r="N56" s="291">
        <v>2224684.62</v>
      </c>
      <c r="P56" s="274">
        <v>1783376.79</v>
      </c>
      <c r="R56" s="274">
        <v>942.85</v>
      </c>
      <c r="S56" s="274">
        <v>395890</v>
      </c>
      <c r="U56" s="275">
        <v>1109582</v>
      </c>
      <c r="X56" s="275">
        <v>496452.64</v>
      </c>
      <c r="Y56" s="275">
        <v>165244.96</v>
      </c>
    </row>
    <row r="57" spans="1:27" x14ac:dyDescent="0.2">
      <c r="A57" s="291" t="s">
        <v>2030</v>
      </c>
      <c r="B57" s="273">
        <v>571939.31000000006</v>
      </c>
      <c r="C57" s="273">
        <v>21660</v>
      </c>
      <c r="D57" s="273">
        <v>44056.05</v>
      </c>
      <c r="F57" s="291">
        <v>32262</v>
      </c>
      <c r="G57" s="291">
        <v>217065.06</v>
      </c>
      <c r="K57" s="277">
        <v>326.89999999999998</v>
      </c>
      <c r="L57" s="291">
        <v>-793754.37</v>
      </c>
      <c r="M57" s="291">
        <v>17406.43</v>
      </c>
      <c r="N57" s="291">
        <v>1546692.27</v>
      </c>
      <c r="P57" s="274">
        <v>1727194.17</v>
      </c>
      <c r="Q57" s="274">
        <v>193415</v>
      </c>
      <c r="R57" s="274">
        <v>880.61</v>
      </c>
      <c r="S57" s="274">
        <v>1469360</v>
      </c>
      <c r="T57" s="274">
        <v>24404.42</v>
      </c>
      <c r="U57" s="275">
        <v>2420826.9</v>
      </c>
      <c r="W57" s="275">
        <v>232</v>
      </c>
      <c r="X57" s="275">
        <v>728132.03</v>
      </c>
      <c r="Y57" s="275">
        <v>144290</v>
      </c>
      <c r="AA57" s="275">
        <v>3762.08</v>
      </c>
    </row>
    <row r="58" spans="1:27" x14ac:dyDescent="0.2">
      <c r="A58" s="291" t="s">
        <v>2031</v>
      </c>
      <c r="B58" s="273">
        <v>541877.23</v>
      </c>
      <c r="C58" s="273">
        <v>22040</v>
      </c>
      <c r="D58" s="273">
        <v>33953.06</v>
      </c>
      <c r="F58" s="291">
        <v>1389428.05</v>
      </c>
      <c r="G58" s="291">
        <v>394261.38</v>
      </c>
      <c r="H58" s="277">
        <v>1408.23</v>
      </c>
      <c r="I58" s="277">
        <v>17400</v>
      </c>
      <c r="K58" s="277">
        <v>237298.28</v>
      </c>
      <c r="L58" s="291">
        <v>1588256.89</v>
      </c>
      <c r="M58" s="291">
        <v>-49545.25</v>
      </c>
      <c r="N58" s="291">
        <v>305399.93</v>
      </c>
      <c r="P58" s="274">
        <v>2382264.25</v>
      </c>
      <c r="R58" s="274">
        <v>1102.54</v>
      </c>
      <c r="S58" s="274">
        <v>1519000</v>
      </c>
      <c r="T58" s="274">
        <v>16176.54</v>
      </c>
      <c r="U58" s="275">
        <v>2723509</v>
      </c>
      <c r="W58" s="275">
        <v>15590</v>
      </c>
      <c r="X58" s="275">
        <v>805918.51</v>
      </c>
      <c r="Y58" s="275">
        <v>67693.740000000005</v>
      </c>
    </row>
    <row r="59" spans="1:27" x14ac:dyDescent="0.2">
      <c r="A59" s="291" t="s">
        <v>2032</v>
      </c>
      <c r="B59" s="273">
        <v>692131.99</v>
      </c>
      <c r="C59" s="273">
        <v>6840</v>
      </c>
      <c r="D59" s="273">
        <v>93503.85</v>
      </c>
      <c r="F59" s="291">
        <v>184769.88</v>
      </c>
      <c r="G59" s="291">
        <v>406768.86</v>
      </c>
      <c r="K59" s="277">
        <v>87170.5</v>
      </c>
      <c r="L59" s="291">
        <v>-213864.07</v>
      </c>
      <c r="M59" s="291">
        <v>-39694.46</v>
      </c>
      <c r="N59" s="291">
        <v>1630025.76</v>
      </c>
      <c r="P59" s="274">
        <v>1487802.08</v>
      </c>
      <c r="R59" s="274">
        <v>1259.98</v>
      </c>
      <c r="S59" s="274">
        <v>1775730</v>
      </c>
      <c r="U59" s="275">
        <v>2303004</v>
      </c>
      <c r="W59" s="275">
        <v>10832</v>
      </c>
      <c r="X59" s="275">
        <v>769512.85</v>
      </c>
      <c r="Y59" s="275">
        <v>224231.86</v>
      </c>
    </row>
    <row r="60" spans="1:27" x14ac:dyDescent="0.2">
      <c r="A60" s="291" t="s">
        <v>2033</v>
      </c>
      <c r="B60" s="273">
        <v>198402.99</v>
      </c>
      <c r="C60" s="273">
        <v>61328.26</v>
      </c>
      <c r="D60" s="273">
        <v>40462.18</v>
      </c>
      <c r="F60" s="291">
        <v>621661.49</v>
      </c>
      <c r="G60" s="291">
        <v>487088.18</v>
      </c>
      <c r="J60" s="277">
        <v>399</v>
      </c>
      <c r="M60" s="291">
        <v>-1155172.8799999999</v>
      </c>
      <c r="N60" s="291">
        <v>2454167.9500000002</v>
      </c>
      <c r="P60" s="274">
        <v>1461371.31</v>
      </c>
      <c r="R60" s="274">
        <v>401.09</v>
      </c>
      <c r="S60" s="274">
        <v>2039200</v>
      </c>
      <c r="T60" s="274">
        <v>11868.75</v>
      </c>
      <c r="U60" s="275">
        <v>2749813</v>
      </c>
      <c r="W60" s="275">
        <v>3812</v>
      </c>
      <c r="X60" s="275">
        <v>556132.6</v>
      </c>
      <c r="Y60" s="275">
        <v>120952.81</v>
      </c>
      <c r="AA60" s="275">
        <v>1752</v>
      </c>
    </row>
    <row r="61" spans="1:27" x14ac:dyDescent="0.2">
      <c r="A61" s="291" t="s">
        <v>2034</v>
      </c>
      <c r="B61" s="273">
        <v>287015.01</v>
      </c>
      <c r="C61" s="273">
        <v>34281.82</v>
      </c>
      <c r="D61" s="273">
        <v>41629.949999999997</v>
      </c>
      <c r="F61" s="291">
        <v>780975.42</v>
      </c>
      <c r="G61" s="291">
        <v>268930.98</v>
      </c>
      <c r="H61" s="277">
        <v>7500</v>
      </c>
      <c r="K61" s="277">
        <v>1199.8399999999999</v>
      </c>
      <c r="L61" s="291">
        <v>-165434.82999999999</v>
      </c>
      <c r="M61" s="291">
        <v>-99688.2</v>
      </c>
      <c r="N61" s="291">
        <v>1419953.5</v>
      </c>
      <c r="P61" s="274">
        <v>1294167.21</v>
      </c>
      <c r="R61" s="274">
        <v>323.89</v>
      </c>
      <c r="S61" s="274">
        <v>1395850</v>
      </c>
      <c r="T61" s="274">
        <v>11924.1</v>
      </c>
      <c r="U61" s="275">
        <v>1884297</v>
      </c>
      <c r="V61" s="275">
        <v>6632</v>
      </c>
      <c r="X61" s="275">
        <v>491283.38</v>
      </c>
      <c r="Y61" s="275">
        <v>41199.949999999997</v>
      </c>
    </row>
    <row r="62" spans="1:27" x14ac:dyDescent="0.2">
      <c r="A62" s="291" t="s">
        <v>2035</v>
      </c>
      <c r="B62" s="273">
        <v>215229.49</v>
      </c>
      <c r="D62" s="273">
        <v>47652.22</v>
      </c>
      <c r="F62" s="291">
        <v>441365.7</v>
      </c>
      <c r="G62" s="291">
        <v>205986.55</v>
      </c>
      <c r="K62" s="277">
        <v>44499.57</v>
      </c>
      <c r="L62" s="291">
        <v>-1300252.3500000001</v>
      </c>
      <c r="M62" s="291">
        <v>48444.78</v>
      </c>
      <c r="N62" s="291">
        <v>1982389.67</v>
      </c>
      <c r="P62" s="274">
        <v>1385654.73</v>
      </c>
      <c r="R62" s="274">
        <v>538.62</v>
      </c>
      <c r="S62" s="274">
        <v>1203840</v>
      </c>
      <c r="T62" s="274">
        <v>11325.74</v>
      </c>
      <c r="U62" s="275">
        <v>1692827</v>
      </c>
      <c r="V62" s="275">
        <v>3480</v>
      </c>
      <c r="X62" s="275">
        <v>678236.7</v>
      </c>
      <c r="Y62" s="275">
        <v>88340.65</v>
      </c>
    </row>
    <row r="63" spans="1:27" x14ac:dyDescent="0.2">
      <c r="A63" s="291" t="s">
        <v>2036</v>
      </c>
      <c r="B63" s="273">
        <v>689008.64000000001</v>
      </c>
      <c r="C63" s="273">
        <v>19511</v>
      </c>
      <c r="D63" s="273">
        <v>94467.88</v>
      </c>
      <c r="F63" s="291">
        <v>564594.24</v>
      </c>
      <c r="G63" s="291">
        <v>140013.71</v>
      </c>
      <c r="K63" s="277">
        <v>6300</v>
      </c>
      <c r="L63" s="291">
        <v>-195552.07</v>
      </c>
      <c r="M63" s="291">
        <v>-44.56</v>
      </c>
      <c r="N63" s="291">
        <v>1478254.91</v>
      </c>
      <c r="P63" s="274">
        <v>1460039.26</v>
      </c>
      <c r="R63" s="274">
        <v>1125.54</v>
      </c>
      <c r="S63" s="274">
        <v>1127640</v>
      </c>
      <c r="T63" s="274">
        <v>9153.67</v>
      </c>
      <c r="U63" s="275">
        <v>1661771</v>
      </c>
      <c r="W63" s="275">
        <v>13372</v>
      </c>
      <c r="X63" s="275">
        <v>608189.81999999995</v>
      </c>
      <c r="Y63" s="275">
        <v>111925.11</v>
      </c>
    </row>
    <row r="64" spans="1:27" x14ac:dyDescent="0.2">
      <c r="A64" s="291" t="s">
        <v>2037</v>
      </c>
      <c r="B64" s="273">
        <v>315239.76</v>
      </c>
      <c r="C64" s="273">
        <v>10528</v>
      </c>
      <c r="D64" s="273">
        <v>36773.71</v>
      </c>
      <c r="F64" s="291">
        <v>203498</v>
      </c>
      <c r="G64" s="291">
        <v>283425.96000000002</v>
      </c>
      <c r="K64" s="277">
        <v>0</v>
      </c>
      <c r="L64" s="291">
        <v>422800.66</v>
      </c>
      <c r="M64" s="291">
        <v>-84063.94</v>
      </c>
      <c r="N64" s="291">
        <v>424358.77</v>
      </c>
      <c r="P64" s="274">
        <v>1321170.82</v>
      </c>
      <c r="R64" s="274">
        <v>647.15</v>
      </c>
      <c r="S64" s="274">
        <v>1496330</v>
      </c>
      <c r="T64" s="274">
        <v>11946.43</v>
      </c>
      <c r="U64" s="275">
        <v>2094569</v>
      </c>
      <c r="W64" s="275">
        <v>17528</v>
      </c>
      <c r="X64" s="275">
        <v>589720.48</v>
      </c>
      <c r="Y64" s="275">
        <v>25828.98</v>
      </c>
      <c r="AA64" s="275">
        <v>74</v>
      </c>
    </row>
    <row r="65" spans="1:27" x14ac:dyDescent="0.2">
      <c r="A65" s="291" t="s">
        <v>2038</v>
      </c>
      <c r="B65" s="273">
        <v>250948.49</v>
      </c>
      <c r="D65" s="273">
        <v>43719.87</v>
      </c>
      <c r="F65" s="291">
        <v>1241779.3799999999</v>
      </c>
      <c r="G65" s="291">
        <v>78301.72</v>
      </c>
      <c r="K65" s="277">
        <v>0</v>
      </c>
      <c r="L65" s="291">
        <v>1040594.34</v>
      </c>
      <c r="M65" s="291">
        <v>10494.29</v>
      </c>
      <c r="N65" s="291">
        <v>457634.96</v>
      </c>
      <c r="P65" s="274">
        <v>1063420.54</v>
      </c>
      <c r="Q65" s="274">
        <v>34560</v>
      </c>
      <c r="R65" s="274">
        <v>470.07</v>
      </c>
      <c r="S65" s="274">
        <v>1106200</v>
      </c>
      <c r="T65" s="274">
        <v>8843.39</v>
      </c>
      <c r="U65" s="275">
        <v>1533339</v>
      </c>
      <c r="W65" s="275">
        <v>1200</v>
      </c>
      <c r="X65" s="275">
        <v>518286.39</v>
      </c>
      <c r="Y65" s="275">
        <v>26612.74</v>
      </c>
    </row>
    <row r="66" spans="1:27" x14ac:dyDescent="0.2">
      <c r="A66" s="291" t="s">
        <v>2039</v>
      </c>
      <c r="B66" s="273">
        <v>469190.17</v>
      </c>
      <c r="C66" s="273">
        <v>22742</v>
      </c>
      <c r="D66" s="273">
        <v>53633.13</v>
      </c>
      <c r="F66" s="291">
        <v>32017.5</v>
      </c>
      <c r="G66" s="291">
        <v>300881.39</v>
      </c>
      <c r="K66" s="277">
        <v>315.39</v>
      </c>
      <c r="L66" s="291">
        <v>-475343.66</v>
      </c>
      <c r="M66" s="291">
        <v>-2694.25</v>
      </c>
      <c r="N66" s="291">
        <v>1208029.25</v>
      </c>
      <c r="P66" s="274">
        <v>1421350.95</v>
      </c>
      <c r="R66" s="274">
        <v>935.68</v>
      </c>
      <c r="S66" s="274">
        <v>1466340</v>
      </c>
      <c r="T66" s="274">
        <v>15459.49</v>
      </c>
      <c r="U66" s="275">
        <v>2078474.51</v>
      </c>
      <c r="X66" s="275">
        <v>552147.27</v>
      </c>
      <c r="Y66" s="275">
        <v>76261.789999999994</v>
      </c>
      <c r="AA66" s="275">
        <v>450.09</v>
      </c>
    </row>
    <row r="67" spans="1:27" x14ac:dyDescent="0.2">
      <c r="A67" s="291" t="s">
        <v>2040</v>
      </c>
      <c r="B67" s="273">
        <v>644274.48</v>
      </c>
      <c r="C67" s="273">
        <v>78903.53</v>
      </c>
      <c r="D67" s="273">
        <v>72690.880000000005</v>
      </c>
      <c r="F67" s="291">
        <v>524505</v>
      </c>
      <c r="G67" s="291">
        <v>310065.96000000002</v>
      </c>
      <c r="H67" s="277">
        <v>7200</v>
      </c>
      <c r="K67" s="277">
        <v>6623</v>
      </c>
      <c r="L67" s="291">
        <v>-901258.64</v>
      </c>
      <c r="N67" s="291">
        <v>2340789.7799999998</v>
      </c>
      <c r="P67" s="274">
        <v>1663448.94</v>
      </c>
      <c r="R67" s="274">
        <v>1095.6400000000001</v>
      </c>
      <c r="S67" s="274">
        <v>1434270</v>
      </c>
      <c r="T67" s="274">
        <v>16670.04</v>
      </c>
      <c r="U67" s="275">
        <v>2171729</v>
      </c>
      <c r="W67" s="275">
        <v>1460</v>
      </c>
      <c r="X67" s="275">
        <v>601652.55000000005</v>
      </c>
      <c r="Y67" s="275">
        <v>133682.34</v>
      </c>
      <c r="AA67" s="275">
        <v>1660.59</v>
      </c>
    </row>
    <row r="68" spans="1:27" x14ac:dyDescent="0.2">
      <c r="A68" s="291" t="s">
        <v>2041</v>
      </c>
      <c r="B68" s="273">
        <v>142934.92000000001</v>
      </c>
      <c r="C68" s="273">
        <v>17040</v>
      </c>
      <c r="D68" s="273">
        <v>64616.95</v>
      </c>
      <c r="F68" s="291">
        <v>76911</v>
      </c>
      <c r="G68" s="291">
        <v>377777.68</v>
      </c>
      <c r="K68" s="277">
        <v>6461.26</v>
      </c>
      <c r="L68" s="291">
        <v>90003.01</v>
      </c>
      <c r="M68" s="291">
        <v>114834.47</v>
      </c>
      <c r="N68" s="291">
        <v>489048.9</v>
      </c>
      <c r="P68" s="274">
        <v>1567918.81</v>
      </c>
      <c r="R68" s="274">
        <v>381.54</v>
      </c>
      <c r="S68" s="274">
        <v>1066030</v>
      </c>
      <c r="T68" s="274">
        <v>15428.85</v>
      </c>
      <c r="U68" s="275">
        <v>1778030.32</v>
      </c>
      <c r="W68" s="275">
        <v>7588</v>
      </c>
      <c r="X68" s="275">
        <v>803399.69</v>
      </c>
      <c r="Y68" s="275">
        <v>62517.73</v>
      </c>
      <c r="AA68" s="275">
        <v>15112</v>
      </c>
    </row>
    <row r="69" spans="1:27" x14ac:dyDescent="0.2">
      <c r="A69" s="291" t="s">
        <v>2155</v>
      </c>
      <c r="B69" s="273">
        <v>221858.41</v>
      </c>
      <c r="D69" s="273">
        <v>48092.74</v>
      </c>
      <c r="F69" s="291">
        <v>1654814.86</v>
      </c>
      <c r="G69" s="291">
        <v>487410.1</v>
      </c>
      <c r="K69" s="277">
        <v>0</v>
      </c>
      <c r="L69" s="291">
        <v>-10425.1</v>
      </c>
      <c r="M69" s="291">
        <v>-8870.77</v>
      </c>
      <c r="N69" s="291">
        <v>2396007.25</v>
      </c>
      <c r="P69" s="274">
        <v>1329091.57</v>
      </c>
      <c r="Q69" s="274">
        <v>60000</v>
      </c>
      <c r="R69" s="274">
        <v>485.98</v>
      </c>
      <c r="S69" s="274">
        <v>2133530</v>
      </c>
      <c r="T69" s="274">
        <v>11411.62</v>
      </c>
      <c r="U69" s="275">
        <v>2679051</v>
      </c>
      <c r="W69" s="275">
        <v>4060</v>
      </c>
      <c r="X69" s="275">
        <v>668330.98</v>
      </c>
      <c r="Y69" s="275">
        <v>142613.46</v>
      </c>
    </row>
    <row r="70" spans="1:27" x14ac:dyDescent="0.2">
      <c r="A70" s="291" t="s">
        <v>2166</v>
      </c>
      <c r="B70" s="273">
        <v>500257.94</v>
      </c>
      <c r="C70" s="273">
        <v>14040</v>
      </c>
      <c r="D70" s="273">
        <v>74346.820000000007</v>
      </c>
      <c r="F70" s="291">
        <v>5166666.6399999997</v>
      </c>
      <c r="G70" s="291">
        <v>448710.63</v>
      </c>
      <c r="L70" s="291">
        <v>50537.75</v>
      </c>
      <c r="M70" s="291">
        <v>-28674.16</v>
      </c>
      <c r="N70" s="291">
        <v>6403982.4100000001</v>
      </c>
      <c r="P70" s="274">
        <v>1169112.1399999999</v>
      </c>
      <c r="R70" s="274">
        <v>741.32</v>
      </c>
      <c r="S70" s="274">
        <v>422590</v>
      </c>
      <c r="T70" s="274">
        <v>13652.95</v>
      </c>
      <c r="U70" s="275">
        <v>965127</v>
      </c>
      <c r="V70" s="275">
        <v>4680</v>
      </c>
      <c r="X70" s="275">
        <v>505393.33</v>
      </c>
      <c r="Y70" s="275">
        <v>322328.05</v>
      </c>
    </row>
    <row r="71" spans="1:27" x14ac:dyDescent="0.2">
      <c r="A71" s="291" t="s">
        <v>2042</v>
      </c>
      <c r="B71" s="273">
        <v>711634.4</v>
      </c>
      <c r="C71" s="273">
        <v>0</v>
      </c>
      <c r="D71" s="273">
        <v>74745.73</v>
      </c>
      <c r="F71" s="291">
        <v>850222.47</v>
      </c>
      <c r="G71" s="291">
        <v>11166.62</v>
      </c>
      <c r="K71" s="277">
        <v>175</v>
      </c>
      <c r="M71" s="291">
        <v>-919976.87</v>
      </c>
      <c r="N71" s="291">
        <v>2227185.62</v>
      </c>
      <c r="O71" s="274">
        <v>729.28</v>
      </c>
      <c r="P71" s="274">
        <v>2359631.7999999998</v>
      </c>
      <c r="R71" s="274">
        <v>962.25</v>
      </c>
      <c r="S71" s="274">
        <v>2011040</v>
      </c>
      <c r="U71" s="275">
        <v>3298150</v>
      </c>
      <c r="X71" s="275">
        <v>585296.51</v>
      </c>
      <c r="Y71" s="275">
        <v>111208.35</v>
      </c>
    </row>
    <row r="72" spans="1:27" x14ac:dyDescent="0.2">
      <c r="A72" s="291" t="s">
        <v>2043</v>
      </c>
      <c r="B72" s="273">
        <v>651898.69999999995</v>
      </c>
      <c r="C72" s="273">
        <v>0</v>
      </c>
      <c r="D72" s="273">
        <v>274562.57</v>
      </c>
      <c r="F72" s="291">
        <v>359976.77</v>
      </c>
      <c r="G72" s="291">
        <v>37872.54</v>
      </c>
      <c r="K72" s="277">
        <v>3034.5</v>
      </c>
      <c r="M72" s="291">
        <v>-3198301.62</v>
      </c>
      <c r="N72" s="291">
        <v>4014093.13</v>
      </c>
      <c r="O72" s="274">
        <v>651.48</v>
      </c>
      <c r="P72" s="274">
        <v>2362779.1</v>
      </c>
      <c r="S72" s="274">
        <v>1898790</v>
      </c>
      <c r="U72" s="275">
        <v>2929885.94</v>
      </c>
      <c r="V72" s="275">
        <v>1384</v>
      </c>
      <c r="X72" s="275">
        <v>711956.03</v>
      </c>
      <c r="Y72" s="275">
        <v>83895.24</v>
      </c>
    </row>
    <row r="73" spans="1:27" x14ac:dyDescent="0.2">
      <c r="A73" s="291" t="s">
        <v>2044</v>
      </c>
      <c r="B73" s="273">
        <v>740480</v>
      </c>
      <c r="C73" s="273">
        <v>0</v>
      </c>
      <c r="D73" s="273">
        <v>185459.52</v>
      </c>
      <c r="F73" s="291">
        <v>63932.06</v>
      </c>
      <c r="G73" s="291">
        <v>137069.66</v>
      </c>
      <c r="K73" s="277">
        <v>687.25</v>
      </c>
      <c r="M73" s="291">
        <v>-1324184.26</v>
      </c>
      <c r="N73" s="291">
        <v>2082417.38</v>
      </c>
      <c r="O73" s="274">
        <v>976.63</v>
      </c>
      <c r="P73" s="274">
        <v>2137470.1800000002</v>
      </c>
      <c r="R73" s="274">
        <v>106.07</v>
      </c>
      <c r="S73" s="274">
        <v>1986710</v>
      </c>
      <c r="U73" s="275">
        <v>3023365</v>
      </c>
      <c r="X73" s="275">
        <v>598882.79</v>
      </c>
      <c r="Y73" s="275">
        <v>103202.22</v>
      </c>
    </row>
    <row r="74" spans="1:27" x14ac:dyDescent="0.2">
      <c r="A74" s="291" t="s">
        <v>2045</v>
      </c>
      <c r="B74" s="273">
        <v>614485.64</v>
      </c>
      <c r="C74" s="273">
        <v>0</v>
      </c>
      <c r="D74" s="273">
        <v>96231.49</v>
      </c>
      <c r="F74" s="291">
        <v>4</v>
      </c>
      <c r="G74" s="291">
        <v>69190.350000000006</v>
      </c>
      <c r="K74" s="277">
        <v>642.64</v>
      </c>
      <c r="M74" s="291">
        <v>-1521526.27</v>
      </c>
      <c r="N74" s="291">
        <v>2028298.74</v>
      </c>
      <c r="O74" s="274">
        <v>1058.8599999999999</v>
      </c>
      <c r="P74" s="274">
        <v>1853280.67</v>
      </c>
      <c r="S74" s="274">
        <v>1608470</v>
      </c>
      <c r="U74" s="275">
        <v>2501386</v>
      </c>
      <c r="X74" s="275">
        <v>605101.63</v>
      </c>
      <c r="Y74" s="275">
        <v>29133.53</v>
      </c>
    </row>
    <row r="75" spans="1:27" x14ac:dyDescent="0.2">
      <c r="A75" s="291" t="s">
        <v>2046</v>
      </c>
      <c r="B75" s="273">
        <v>374499.56</v>
      </c>
      <c r="C75" s="273">
        <v>0</v>
      </c>
      <c r="D75" s="273">
        <v>156640.60999999999</v>
      </c>
      <c r="F75" s="291">
        <v>12376.61</v>
      </c>
      <c r="G75" s="291">
        <v>66681.89</v>
      </c>
      <c r="K75" s="277">
        <v>200</v>
      </c>
      <c r="M75" s="291">
        <v>-2035265.22</v>
      </c>
      <c r="N75" s="291">
        <v>2569886.96</v>
      </c>
      <c r="O75" s="274">
        <v>610.41999999999996</v>
      </c>
      <c r="P75" s="274">
        <v>1533763.18</v>
      </c>
      <c r="R75" s="274">
        <v>535.46</v>
      </c>
      <c r="S75" s="274">
        <v>1682570</v>
      </c>
      <c r="U75" s="275">
        <v>2616054.1800000002</v>
      </c>
      <c r="X75" s="275">
        <v>418046.56</v>
      </c>
      <c r="Y75" s="275">
        <v>78413.39</v>
      </c>
    </row>
    <row r="76" spans="1:27" x14ac:dyDescent="0.2">
      <c r="A76" s="291" t="s">
        <v>2047</v>
      </c>
      <c r="B76" s="273">
        <v>543388.43999999994</v>
      </c>
      <c r="C76" s="273">
        <v>0</v>
      </c>
      <c r="D76" s="273">
        <v>62557.93</v>
      </c>
      <c r="F76" s="291">
        <v>44453.7</v>
      </c>
      <c r="G76" s="291">
        <v>-13756.29</v>
      </c>
      <c r="M76" s="291">
        <v>-1052560.74</v>
      </c>
      <c r="N76" s="291">
        <v>1423307.83</v>
      </c>
      <c r="O76" s="274">
        <v>617.62</v>
      </c>
      <c r="P76" s="274">
        <v>1367307.54</v>
      </c>
      <c r="R76" s="274">
        <v>563.70000000000005</v>
      </c>
      <c r="S76" s="274">
        <v>1793950</v>
      </c>
      <c r="U76" s="275">
        <v>2470143</v>
      </c>
      <c r="X76" s="275">
        <v>278268.83</v>
      </c>
      <c r="Y76" s="275">
        <v>109372.34</v>
      </c>
    </row>
    <row r="77" spans="1:27" x14ac:dyDescent="0.2">
      <c r="A77" s="291" t="s">
        <v>2156</v>
      </c>
      <c r="B77" s="273">
        <v>214113.19</v>
      </c>
      <c r="C77" s="273">
        <v>0</v>
      </c>
      <c r="D77" s="273">
        <v>221775.08</v>
      </c>
      <c r="F77" s="291">
        <v>87781.74</v>
      </c>
      <c r="G77" s="291">
        <v>26213.9</v>
      </c>
      <c r="K77" s="277">
        <v>300</v>
      </c>
      <c r="M77" s="291">
        <v>-1448697.25</v>
      </c>
      <c r="N77" s="291">
        <v>2051654.89</v>
      </c>
      <c r="O77" s="274">
        <v>400.9</v>
      </c>
      <c r="P77" s="274">
        <v>1689136.07</v>
      </c>
      <c r="S77" s="274">
        <v>1561070</v>
      </c>
      <c r="U77" s="275">
        <v>2351105</v>
      </c>
      <c r="X77" s="275">
        <v>773040.7</v>
      </c>
      <c r="Y77" s="275">
        <v>155837</v>
      </c>
    </row>
    <row r="78" spans="1:27" x14ac:dyDescent="0.2">
      <c r="A78" s="291" t="s">
        <v>2048</v>
      </c>
      <c r="B78" s="273">
        <v>353030.29</v>
      </c>
      <c r="C78" s="273">
        <v>0</v>
      </c>
      <c r="D78" s="273">
        <v>105434.28</v>
      </c>
      <c r="F78" s="291">
        <v>719947.84</v>
      </c>
      <c r="G78" s="291">
        <v>84754.55</v>
      </c>
      <c r="N78" s="291">
        <v>1625943.2</v>
      </c>
      <c r="P78" s="274">
        <v>1676347.52</v>
      </c>
      <c r="R78" s="274">
        <v>821.81</v>
      </c>
      <c r="S78" s="274">
        <v>824000</v>
      </c>
      <c r="U78" s="275">
        <v>1552093</v>
      </c>
      <c r="X78" s="275">
        <v>595769.9</v>
      </c>
      <c r="Y78" s="275">
        <v>220549.6</v>
      </c>
    </row>
    <row r="79" spans="1:27" x14ac:dyDescent="0.2">
      <c r="A79" s="291" t="s">
        <v>2049</v>
      </c>
      <c r="B79" s="273">
        <v>62009.59</v>
      </c>
      <c r="C79" s="273">
        <v>0</v>
      </c>
      <c r="D79" s="273">
        <v>54702.39</v>
      </c>
      <c r="F79" s="291">
        <v>352458.12</v>
      </c>
      <c r="G79" s="291">
        <v>116339.16</v>
      </c>
      <c r="N79" s="291">
        <v>1700209.39</v>
      </c>
      <c r="P79" s="274">
        <v>2145956.23</v>
      </c>
      <c r="R79" s="274">
        <v>444.61</v>
      </c>
      <c r="S79" s="274">
        <v>883230</v>
      </c>
      <c r="T79" s="274">
        <v>17990</v>
      </c>
      <c r="U79" s="275">
        <v>1931790</v>
      </c>
      <c r="X79" s="275">
        <v>1017431.34</v>
      </c>
      <c r="Y79" s="275">
        <v>153407.79</v>
      </c>
    </row>
    <row r="80" spans="1:27" x14ac:dyDescent="0.2">
      <c r="A80" s="291" t="s">
        <v>2050</v>
      </c>
      <c r="B80" s="273">
        <v>241816.33</v>
      </c>
      <c r="C80" s="273">
        <v>0</v>
      </c>
      <c r="D80" s="273">
        <v>60905.4</v>
      </c>
      <c r="F80" s="291">
        <v>388608.04</v>
      </c>
      <c r="G80" s="291">
        <v>79927.039999999994</v>
      </c>
      <c r="M80" s="291">
        <v>631.5</v>
      </c>
      <c r="N80" s="291">
        <v>1448416.88</v>
      </c>
      <c r="P80" s="274">
        <v>1587488.27</v>
      </c>
      <c r="R80" s="274">
        <v>584.89</v>
      </c>
      <c r="S80" s="274">
        <v>1105060</v>
      </c>
      <c r="U80" s="275">
        <v>1668550</v>
      </c>
      <c r="X80" s="275">
        <v>711119.39</v>
      </c>
      <c r="Y80" s="275">
        <v>166581.28</v>
      </c>
    </row>
    <row r="81" spans="1:25" x14ac:dyDescent="0.2">
      <c r="A81" s="291" t="s">
        <v>2051</v>
      </c>
      <c r="B81" s="273">
        <v>133103.32</v>
      </c>
      <c r="C81" s="273">
        <v>0</v>
      </c>
      <c r="D81" s="273">
        <v>17535.009999999998</v>
      </c>
      <c r="F81" s="291">
        <v>436833</v>
      </c>
      <c r="G81" s="291">
        <v>384658.73</v>
      </c>
      <c r="N81" s="291">
        <v>2079850.72</v>
      </c>
      <c r="P81" s="274">
        <v>1341187.3400000001</v>
      </c>
      <c r="R81" s="274">
        <v>454.6</v>
      </c>
      <c r="S81" s="274">
        <v>1446170</v>
      </c>
      <c r="U81" s="275">
        <v>2022020</v>
      </c>
      <c r="W81" s="275">
        <v>3980</v>
      </c>
      <c r="X81" s="275">
        <v>496302.14</v>
      </c>
      <c r="Y81" s="275">
        <v>217956.69</v>
      </c>
    </row>
    <row r="82" spans="1:25" x14ac:dyDescent="0.2">
      <c r="A82" s="291" t="s">
        <v>2052</v>
      </c>
      <c r="B82" s="273">
        <v>113561.55</v>
      </c>
      <c r="C82" s="273">
        <v>0</v>
      </c>
      <c r="D82" s="273">
        <v>56545.71</v>
      </c>
      <c r="F82" s="291">
        <v>403417.53</v>
      </c>
      <c r="G82" s="291">
        <v>82343.17</v>
      </c>
      <c r="M82" s="291">
        <v>-128253.55</v>
      </c>
      <c r="N82" s="291">
        <v>1478004.6</v>
      </c>
      <c r="P82" s="274">
        <v>1632340.39</v>
      </c>
      <c r="R82" s="274">
        <v>298.63</v>
      </c>
      <c r="S82" s="274">
        <v>891440</v>
      </c>
      <c r="U82" s="275">
        <v>1446063</v>
      </c>
      <c r="X82" s="275">
        <v>659277.87</v>
      </c>
      <c r="Y82" s="275">
        <v>144654.82999999999</v>
      </c>
    </row>
    <row r="83" spans="1:25" x14ac:dyDescent="0.2">
      <c r="A83" s="291" t="s">
        <v>2053</v>
      </c>
      <c r="B83" s="273">
        <v>281365.21999999997</v>
      </c>
      <c r="C83" s="273">
        <v>0</v>
      </c>
      <c r="D83" s="273">
        <v>66133.41</v>
      </c>
      <c r="F83" s="291">
        <v>239953.49</v>
      </c>
      <c r="G83" s="291">
        <v>56550.18</v>
      </c>
      <c r="M83" s="291">
        <v>600</v>
      </c>
      <c r="N83" s="291">
        <v>1774409.19</v>
      </c>
      <c r="P83" s="274">
        <v>2185889.96</v>
      </c>
      <c r="R83" s="274">
        <v>791.31</v>
      </c>
      <c r="S83" s="274">
        <v>2664920</v>
      </c>
      <c r="U83" s="275">
        <v>3548549</v>
      </c>
      <c r="W83" s="275">
        <v>2540</v>
      </c>
      <c r="X83" s="275">
        <v>843307.19</v>
      </c>
      <c r="Y83" s="275">
        <v>170175.77</v>
      </c>
    </row>
    <row r="84" spans="1:25" x14ac:dyDescent="0.2">
      <c r="A84" s="291" t="s">
        <v>2054</v>
      </c>
      <c r="B84" s="273">
        <v>152201.72</v>
      </c>
      <c r="C84" s="273">
        <v>0</v>
      </c>
      <c r="D84" s="273">
        <v>12680.2</v>
      </c>
      <c r="F84" s="291">
        <v>493597.38</v>
      </c>
      <c r="G84" s="291">
        <v>118715.96</v>
      </c>
      <c r="N84" s="291">
        <v>1568940.19</v>
      </c>
      <c r="P84" s="274">
        <v>1918927.92</v>
      </c>
      <c r="R84" s="274">
        <v>654.53</v>
      </c>
      <c r="S84" s="274">
        <v>1136520</v>
      </c>
      <c r="U84" s="275">
        <v>1971640</v>
      </c>
      <c r="W84" s="275">
        <v>2480</v>
      </c>
      <c r="X84" s="275">
        <v>835161.57</v>
      </c>
      <c r="Y84" s="275">
        <v>144525.43</v>
      </c>
    </row>
    <row r="85" spans="1:25" x14ac:dyDescent="0.2">
      <c r="A85" s="291" t="s">
        <v>2055</v>
      </c>
      <c r="B85" s="273">
        <v>189676.19</v>
      </c>
      <c r="C85" s="273">
        <v>0</v>
      </c>
      <c r="D85" s="273">
        <v>25037.01</v>
      </c>
      <c r="F85" s="291">
        <v>537168.25</v>
      </c>
      <c r="G85" s="291">
        <v>14468.47</v>
      </c>
      <c r="M85" s="291">
        <v>6170</v>
      </c>
      <c r="N85" s="291">
        <v>1499346.49</v>
      </c>
      <c r="P85" s="274">
        <v>2057779.01</v>
      </c>
      <c r="R85" s="274">
        <v>1903.32</v>
      </c>
      <c r="S85" s="274">
        <v>845350</v>
      </c>
      <c r="U85" s="275">
        <v>1831100</v>
      </c>
      <c r="X85" s="275">
        <v>888910.48</v>
      </c>
      <c r="Y85" s="275">
        <v>217425.93</v>
      </c>
    </row>
    <row r="86" spans="1:25" x14ac:dyDescent="0.2">
      <c r="A86" s="291" t="s">
        <v>2162</v>
      </c>
      <c r="B86" s="273">
        <v>169508.8</v>
      </c>
      <c r="C86" s="273">
        <v>0</v>
      </c>
      <c r="D86" s="273">
        <v>34939.85</v>
      </c>
      <c r="F86" s="291">
        <v>498069.81</v>
      </c>
      <c r="G86" s="291">
        <v>62077.52</v>
      </c>
      <c r="N86" s="291">
        <v>2293429.0699999998</v>
      </c>
      <c r="P86" s="274">
        <v>1083517.1000000001</v>
      </c>
      <c r="Q86" s="274">
        <v>4600</v>
      </c>
      <c r="R86" s="274">
        <v>445.19</v>
      </c>
      <c r="S86" s="274">
        <v>1395680</v>
      </c>
      <c r="T86" s="274">
        <v>380</v>
      </c>
      <c r="U86" s="275">
        <v>1718552</v>
      </c>
      <c r="X86" s="275">
        <v>582343.12</v>
      </c>
      <c r="Y86" s="275">
        <v>122259.44</v>
      </c>
    </row>
    <row r="87" spans="1:25" x14ac:dyDescent="0.2">
      <c r="A87" s="291" t="s">
        <v>2056</v>
      </c>
      <c r="B87" s="273">
        <v>650307.12</v>
      </c>
      <c r="C87" s="273">
        <v>0</v>
      </c>
      <c r="D87" s="273">
        <v>42668.55</v>
      </c>
      <c r="F87" s="291">
        <v>824063.94</v>
      </c>
      <c r="G87" s="291">
        <v>53350.94</v>
      </c>
      <c r="J87" s="277">
        <v>98000</v>
      </c>
      <c r="M87" s="291">
        <v>-294274.40999999997</v>
      </c>
      <c r="N87" s="291">
        <v>1525529.54</v>
      </c>
      <c r="P87" s="274">
        <v>973381.14</v>
      </c>
      <c r="R87" s="274">
        <v>761.48</v>
      </c>
      <c r="S87" s="274">
        <v>678219.09</v>
      </c>
      <c r="U87" s="275">
        <v>905875.09</v>
      </c>
      <c r="X87" s="275">
        <v>448377.66</v>
      </c>
      <c r="Y87" s="275">
        <v>52438.54</v>
      </c>
    </row>
    <row r="88" spans="1:25" x14ac:dyDescent="0.2">
      <c r="A88" s="291" t="s">
        <v>2057</v>
      </c>
      <c r="B88" s="273">
        <v>361065.27</v>
      </c>
      <c r="C88" s="273">
        <v>0</v>
      </c>
      <c r="D88" s="273">
        <v>33727.279999999999</v>
      </c>
      <c r="F88" s="291">
        <v>425767.29</v>
      </c>
      <c r="G88" s="291">
        <v>78058</v>
      </c>
      <c r="I88" s="277">
        <v>73000</v>
      </c>
      <c r="J88" s="277">
        <v>37000</v>
      </c>
      <c r="M88" s="291">
        <v>-652790.43999999994</v>
      </c>
      <c r="N88" s="291">
        <v>1451545.03</v>
      </c>
      <c r="P88" s="274">
        <v>644179.31999999995</v>
      </c>
      <c r="R88" s="274">
        <v>481.36</v>
      </c>
      <c r="S88" s="274">
        <v>746790</v>
      </c>
      <c r="U88" s="275">
        <v>976910</v>
      </c>
      <c r="X88" s="275">
        <v>345169.78</v>
      </c>
      <c r="Y88" s="275">
        <v>67475.649999999994</v>
      </c>
    </row>
    <row r="89" spans="1:25" x14ac:dyDescent="0.2">
      <c r="A89" s="291" t="s">
        <v>2058</v>
      </c>
      <c r="B89" s="273">
        <v>512211.94</v>
      </c>
      <c r="C89" s="273">
        <v>0</v>
      </c>
      <c r="D89" s="273">
        <v>47151.67</v>
      </c>
      <c r="F89" s="291">
        <v>2330830.7799999998</v>
      </c>
      <c r="G89" s="291">
        <v>2275.5500000000002</v>
      </c>
      <c r="I89" s="277">
        <v>95000</v>
      </c>
      <c r="J89" s="277">
        <v>70000</v>
      </c>
      <c r="M89" s="291">
        <v>2586724.9900000002</v>
      </c>
      <c r="N89" s="291">
        <v>328050.34000000003</v>
      </c>
      <c r="P89" s="274">
        <v>607169.67000000004</v>
      </c>
      <c r="R89" s="274">
        <v>822.05</v>
      </c>
      <c r="S89" s="274">
        <v>1022600</v>
      </c>
      <c r="U89" s="275">
        <v>1135771</v>
      </c>
      <c r="W89" s="275">
        <v>1600</v>
      </c>
      <c r="X89" s="275">
        <v>508845.79</v>
      </c>
      <c r="Y89" s="275">
        <v>159490.79999999999</v>
      </c>
    </row>
    <row r="90" spans="1:25" x14ac:dyDescent="0.2">
      <c r="A90" s="291" t="s">
        <v>2151</v>
      </c>
      <c r="B90" s="273">
        <v>305943.08</v>
      </c>
      <c r="C90" s="273">
        <v>0</v>
      </c>
      <c r="D90" s="273">
        <v>24682.75</v>
      </c>
      <c r="F90" s="291">
        <v>315654.28999999998</v>
      </c>
      <c r="G90" s="291">
        <v>41827.26</v>
      </c>
      <c r="I90" s="277">
        <v>130000</v>
      </c>
      <c r="J90" s="277">
        <v>66750</v>
      </c>
      <c r="M90" s="291">
        <v>-1230148.1599999999</v>
      </c>
      <c r="N90" s="291">
        <v>1852229.71</v>
      </c>
      <c r="P90" s="274">
        <v>726201.37</v>
      </c>
      <c r="R90" s="274">
        <v>460.09</v>
      </c>
      <c r="S90" s="274">
        <v>1045770</v>
      </c>
      <c r="U90" s="275">
        <v>1263170</v>
      </c>
      <c r="X90" s="275">
        <v>555641.13</v>
      </c>
      <c r="Y90" s="275">
        <v>73749.5</v>
      </c>
    </row>
    <row r="91" spans="1:25" x14ac:dyDescent="0.2">
      <c r="A91" s="291" t="s">
        <v>2059</v>
      </c>
      <c r="B91" s="273">
        <v>235046.49</v>
      </c>
      <c r="C91" s="273">
        <v>0</v>
      </c>
      <c r="D91" s="273">
        <v>77065.55</v>
      </c>
      <c r="F91" s="291">
        <v>395651.27</v>
      </c>
      <c r="G91" s="291">
        <v>501.05</v>
      </c>
      <c r="K91" s="277">
        <v>17.75</v>
      </c>
      <c r="M91" s="291">
        <v>-1795745.62</v>
      </c>
      <c r="N91" s="291">
        <v>2483113.87</v>
      </c>
      <c r="P91" s="274">
        <v>1939108.17</v>
      </c>
      <c r="R91" s="274">
        <v>504.52</v>
      </c>
      <c r="S91" s="274">
        <v>1440340</v>
      </c>
      <c r="T91" s="274">
        <v>16500</v>
      </c>
      <c r="U91" s="275">
        <v>2238640</v>
      </c>
      <c r="W91" s="275">
        <v>5120</v>
      </c>
      <c r="X91" s="275">
        <v>1029498.57</v>
      </c>
      <c r="Y91" s="275">
        <v>71965.759999999995</v>
      </c>
    </row>
    <row r="92" spans="1:25" x14ac:dyDescent="0.2">
      <c r="A92" s="291" t="s">
        <v>2060</v>
      </c>
      <c r="B92" s="273">
        <v>115964.07</v>
      </c>
      <c r="C92" s="273">
        <v>0</v>
      </c>
      <c r="D92" s="273">
        <v>41333.83</v>
      </c>
      <c r="F92" s="291">
        <v>105629.9</v>
      </c>
      <c r="G92" s="291">
        <v>51968.38</v>
      </c>
      <c r="M92" s="291">
        <v>-1658155.32</v>
      </c>
      <c r="N92" s="291">
        <v>1997915.47</v>
      </c>
      <c r="P92" s="274">
        <v>1373350.22</v>
      </c>
      <c r="R92" s="274">
        <v>285.41000000000003</v>
      </c>
      <c r="S92" s="274">
        <v>603350</v>
      </c>
      <c r="T92" s="274">
        <v>16500</v>
      </c>
      <c r="U92" s="275">
        <v>1237380</v>
      </c>
      <c r="X92" s="275">
        <v>655677.80000000005</v>
      </c>
      <c r="Y92" s="275">
        <v>98609.8</v>
      </c>
    </row>
    <row r="93" spans="1:25" x14ac:dyDescent="0.2">
      <c r="A93" s="291" t="s">
        <v>2061</v>
      </c>
      <c r="B93" s="273">
        <v>229656.36</v>
      </c>
      <c r="C93" s="273">
        <v>0</v>
      </c>
      <c r="D93" s="273">
        <v>45634.95</v>
      </c>
      <c r="F93" s="291">
        <v>149684.78</v>
      </c>
      <c r="G93" s="291">
        <v>42921.61</v>
      </c>
      <c r="K93" s="277">
        <v>0</v>
      </c>
      <c r="M93" s="291">
        <v>-1867526.86</v>
      </c>
      <c r="N93" s="291">
        <v>2356721.7400000002</v>
      </c>
      <c r="P93" s="274">
        <v>2383359.62</v>
      </c>
      <c r="R93" s="274">
        <v>624.16999999999996</v>
      </c>
      <c r="S93" s="274">
        <v>866690</v>
      </c>
      <c r="T93" s="274">
        <v>16500</v>
      </c>
      <c r="U93" s="275">
        <v>1932641</v>
      </c>
      <c r="W93" s="275">
        <v>13655</v>
      </c>
      <c r="X93" s="275">
        <v>1169581.1399999999</v>
      </c>
      <c r="Y93" s="275">
        <v>145307.32999999999</v>
      </c>
    </row>
    <row r="94" spans="1:25" x14ac:dyDescent="0.2">
      <c r="A94" s="291" t="s">
        <v>2062</v>
      </c>
      <c r="B94" s="273">
        <v>89588.91</v>
      </c>
      <c r="C94" s="273">
        <v>0</v>
      </c>
      <c r="D94" s="273">
        <v>60066.81</v>
      </c>
      <c r="F94" s="291">
        <v>68414.3</v>
      </c>
      <c r="G94" s="291">
        <v>-3028.53</v>
      </c>
      <c r="K94" s="277">
        <v>500</v>
      </c>
      <c r="M94" s="291">
        <v>-305180.09999999998</v>
      </c>
      <c r="N94" s="291">
        <v>679279.9</v>
      </c>
      <c r="P94" s="274">
        <v>2212962.9700000002</v>
      </c>
      <c r="R94" s="274">
        <v>640.08000000000004</v>
      </c>
      <c r="S94" s="274">
        <v>948750</v>
      </c>
      <c r="T94" s="274">
        <v>33000</v>
      </c>
      <c r="U94" s="275">
        <v>1927044</v>
      </c>
      <c r="W94" s="275">
        <v>7200</v>
      </c>
      <c r="X94" s="275">
        <v>1358230.52</v>
      </c>
      <c r="Y94" s="275">
        <v>32662.39</v>
      </c>
    </row>
    <row r="95" spans="1:25" x14ac:dyDescent="0.2">
      <c r="A95" s="291" t="s">
        <v>2063</v>
      </c>
      <c r="B95" s="273">
        <v>219187.49</v>
      </c>
      <c r="C95" s="273">
        <v>0</v>
      </c>
      <c r="D95" s="273">
        <v>95072.16</v>
      </c>
      <c r="F95" s="291">
        <v>533504.56999999995</v>
      </c>
      <c r="G95" s="291">
        <v>124480.54</v>
      </c>
      <c r="M95" s="291">
        <v>-1939743.04</v>
      </c>
      <c r="N95" s="291">
        <v>3020527.22</v>
      </c>
      <c r="P95" s="274">
        <v>1739641.39</v>
      </c>
      <c r="Q95" s="274">
        <v>24688</v>
      </c>
      <c r="R95" s="274">
        <v>611.80999999999995</v>
      </c>
      <c r="S95" s="274">
        <v>779460</v>
      </c>
      <c r="T95" s="274">
        <v>22000</v>
      </c>
      <c r="U95" s="275">
        <v>1509720</v>
      </c>
      <c r="W95" s="275">
        <v>3215</v>
      </c>
      <c r="X95" s="275">
        <v>992342.78</v>
      </c>
      <c r="Y95" s="275">
        <v>141547.84</v>
      </c>
    </row>
    <row r="96" spans="1:25" x14ac:dyDescent="0.2">
      <c r="A96" s="291" t="s">
        <v>2064</v>
      </c>
      <c r="B96" s="273">
        <v>122880.99</v>
      </c>
      <c r="C96" s="273">
        <v>0</v>
      </c>
      <c r="D96" s="273">
        <v>64140.95</v>
      </c>
      <c r="F96" s="291">
        <v>4</v>
      </c>
      <c r="G96" s="291">
        <v>60434.86</v>
      </c>
      <c r="K96" s="277">
        <v>175</v>
      </c>
      <c r="M96" s="291">
        <v>-79277.33</v>
      </c>
      <c r="N96" s="291">
        <v>266818</v>
      </c>
      <c r="P96" s="274">
        <v>2075229.69</v>
      </c>
      <c r="R96" s="274">
        <v>564.15</v>
      </c>
      <c r="S96" s="274">
        <v>659010</v>
      </c>
      <c r="T96" s="274">
        <v>16500</v>
      </c>
      <c r="U96" s="275">
        <v>1779850</v>
      </c>
      <c r="W96" s="275">
        <v>28880</v>
      </c>
      <c r="X96" s="275">
        <v>820068.73</v>
      </c>
      <c r="Y96" s="275">
        <v>21825.98</v>
      </c>
    </row>
    <row r="97" spans="1:25" x14ac:dyDescent="0.2">
      <c r="A97" s="291" t="s">
        <v>2065</v>
      </c>
      <c r="B97" s="273">
        <v>255153.47</v>
      </c>
      <c r="C97" s="273">
        <v>0</v>
      </c>
      <c r="D97" s="273">
        <v>54197.120000000003</v>
      </c>
      <c r="F97" s="291">
        <v>5</v>
      </c>
      <c r="G97" s="291">
        <v>40812.17</v>
      </c>
      <c r="K97" s="277">
        <v>1987</v>
      </c>
      <c r="M97" s="291">
        <v>-1622225.54</v>
      </c>
      <c r="N97" s="291">
        <v>1863128.3</v>
      </c>
      <c r="P97" s="274">
        <v>1487677.21</v>
      </c>
      <c r="R97" s="274">
        <v>415.71</v>
      </c>
      <c r="S97" s="274">
        <v>1144220</v>
      </c>
      <c r="T97" s="274">
        <v>33000</v>
      </c>
      <c r="U97" s="275">
        <v>1801308</v>
      </c>
      <c r="X97" s="275">
        <v>692933.07</v>
      </c>
      <c r="Y97" s="275">
        <v>22395.85</v>
      </c>
    </row>
    <row r="98" spans="1:25" x14ac:dyDescent="0.2">
      <c r="A98" s="291" t="s">
        <v>2066</v>
      </c>
      <c r="B98" s="273">
        <v>67493.350000000006</v>
      </c>
      <c r="C98" s="273">
        <v>0</v>
      </c>
      <c r="D98" s="273">
        <v>0</v>
      </c>
      <c r="F98" s="291">
        <v>654121.75</v>
      </c>
      <c r="G98" s="291">
        <v>66040.22</v>
      </c>
      <c r="K98" s="277">
        <v>655.75</v>
      </c>
      <c r="M98" s="291">
        <v>-32411.040000000001</v>
      </c>
      <c r="N98" s="291">
        <v>1170515.6499999999</v>
      </c>
      <c r="P98" s="274">
        <v>1986311.94</v>
      </c>
      <c r="R98" s="274">
        <v>620.30999999999995</v>
      </c>
      <c r="S98" s="274">
        <v>586590</v>
      </c>
      <c r="T98" s="274">
        <v>13000</v>
      </c>
      <c r="U98" s="275">
        <v>1472720</v>
      </c>
      <c r="X98" s="275">
        <v>1210155.1499999999</v>
      </c>
      <c r="Y98" s="275">
        <v>250683.33</v>
      </c>
    </row>
    <row r="99" spans="1:25" x14ac:dyDescent="0.2">
      <c r="A99" s="291" t="s">
        <v>2067</v>
      </c>
      <c r="B99" s="273">
        <v>271978.78000000003</v>
      </c>
      <c r="C99" s="273">
        <v>0</v>
      </c>
      <c r="D99" s="273">
        <v>59481</v>
      </c>
      <c r="F99" s="291">
        <v>53015.03</v>
      </c>
      <c r="G99" s="291">
        <v>6737.1</v>
      </c>
      <c r="K99" s="277">
        <v>0</v>
      </c>
      <c r="M99" s="291">
        <v>-1776995.33</v>
      </c>
      <c r="N99" s="291">
        <v>2174004.7799999998</v>
      </c>
      <c r="P99" s="274">
        <v>1451163.8</v>
      </c>
      <c r="R99" s="274">
        <v>410.16</v>
      </c>
      <c r="S99" s="274">
        <v>590100</v>
      </c>
      <c r="U99" s="275">
        <v>1224000</v>
      </c>
      <c r="W99" s="275">
        <v>480</v>
      </c>
      <c r="X99" s="275">
        <v>676131.86</v>
      </c>
      <c r="Y99" s="275">
        <v>122053.64</v>
      </c>
    </row>
    <row r="100" spans="1:25" x14ac:dyDescent="0.2">
      <c r="A100" s="291" t="s">
        <v>2068</v>
      </c>
      <c r="B100" s="273">
        <v>193834.52</v>
      </c>
      <c r="C100" s="273">
        <v>0</v>
      </c>
      <c r="D100" s="273">
        <v>34710.879999999997</v>
      </c>
      <c r="F100" s="291">
        <v>225478.83</v>
      </c>
      <c r="G100" s="291">
        <v>6091.52</v>
      </c>
      <c r="K100" s="277">
        <v>103</v>
      </c>
      <c r="M100" s="291">
        <v>-1103554.3600000001</v>
      </c>
      <c r="N100" s="291">
        <v>1708771</v>
      </c>
      <c r="P100" s="274">
        <v>1749322.55</v>
      </c>
      <c r="R100" s="274">
        <v>519.04999999999995</v>
      </c>
      <c r="S100" s="274">
        <v>1306030</v>
      </c>
      <c r="T100" s="274">
        <v>16500</v>
      </c>
      <c r="U100" s="275">
        <v>2013676.66</v>
      </c>
      <c r="W100" s="275">
        <v>8276</v>
      </c>
      <c r="X100" s="275">
        <v>1057433.6100000001</v>
      </c>
      <c r="Y100" s="275">
        <v>106224.22</v>
      </c>
    </row>
    <row r="101" spans="1:25" x14ac:dyDescent="0.2">
      <c r="A101" s="291" t="s">
        <v>2069</v>
      </c>
      <c r="B101" s="273">
        <v>113487.24</v>
      </c>
      <c r="C101" s="273">
        <v>0</v>
      </c>
      <c r="D101" s="273">
        <v>77605.5</v>
      </c>
      <c r="F101" s="291">
        <v>300822.17</v>
      </c>
      <c r="G101" s="291">
        <v>75164.2</v>
      </c>
      <c r="K101" s="277">
        <v>1078</v>
      </c>
      <c r="M101" s="291">
        <v>-1375472.13</v>
      </c>
      <c r="N101" s="291">
        <v>2266060.31</v>
      </c>
      <c r="P101" s="274">
        <v>1984306.78</v>
      </c>
      <c r="R101" s="274">
        <v>755.63</v>
      </c>
      <c r="S101" s="274">
        <v>1365210</v>
      </c>
      <c r="T101" s="274">
        <v>33000</v>
      </c>
      <c r="U101" s="275">
        <v>2387570</v>
      </c>
      <c r="W101" s="275">
        <v>6320</v>
      </c>
      <c r="X101" s="275">
        <v>1172516.58</v>
      </c>
      <c r="Y101" s="275">
        <v>95614.26</v>
      </c>
    </row>
    <row r="102" spans="1:25" x14ac:dyDescent="0.2">
      <c r="A102" s="291" t="s">
        <v>2070</v>
      </c>
      <c r="B102" s="273">
        <v>126422.62</v>
      </c>
      <c r="C102" s="273">
        <v>0</v>
      </c>
      <c r="D102" s="273">
        <v>4681.3999999999996</v>
      </c>
      <c r="F102" s="291">
        <v>32128.83</v>
      </c>
      <c r="G102" s="291">
        <v>15626.71</v>
      </c>
      <c r="M102" s="291">
        <v>-677710.94</v>
      </c>
      <c r="N102" s="291">
        <v>855883.42</v>
      </c>
      <c r="P102" s="274">
        <v>1354700.63</v>
      </c>
      <c r="R102" s="274">
        <v>173.64</v>
      </c>
      <c r="S102" s="274">
        <v>1215280</v>
      </c>
      <c r="T102" s="274">
        <v>16500</v>
      </c>
      <c r="U102" s="275">
        <v>1844846.37</v>
      </c>
      <c r="W102" s="275">
        <v>2880</v>
      </c>
      <c r="X102" s="275">
        <v>691027.87</v>
      </c>
      <c r="Y102" s="275">
        <v>32115.95</v>
      </c>
    </row>
    <row r="103" spans="1:25" x14ac:dyDescent="0.2">
      <c r="A103" s="291" t="s">
        <v>2071</v>
      </c>
      <c r="B103" s="273">
        <v>177327.35</v>
      </c>
      <c r="C103" s="273">
        <v>0</v>
      </c>
      <c r="D103" s="273">
        <v>13769.75</v>
      </c>
      <c r="F103" s="291">
        <v>1508180.15</v>
      </c>
      <c r="G103" s="291">
        <v>3284.37</v>
      </c>
      <c r="M103" s="291">
        <v>-1258412.42</v>
      </c>
      <c r="N103" s="291">
        <v>2982456.62</v>
      </c>
      <c r="P103" s="274">
        <v>1441683.34</v>
      </c>
      <c r="R103" s="274">
        <v>395.38</v>
      </c>
      <c r="S103" s="274">
        <v>683050</v>
      </c>
      <c r="T103" s="274">
        <v>1500</v>
      </c>
      <c r="U103" s="275">
        <v>1258712</v>
      </c>
      <c r="W103" s="275">
        <v>480</v>
      </c>
      <c r="X103" s="275">
        <v>768182.24</v>
      </c>
      <c r="Y103" s="275">
        <v>99370.06</v>
      </c>
    </row>
    <row r="104" spans="1:25" x14ac:dyDescent="0.2">
      <c r="A104" s="291" t="s">
        <v>2072</v>
      </c>
      <c r="B104" s="273">
        <v>169763.8</v>
      </c>
      <c r="C104" s="273">
        <v>0</v>
      </c>
      <c r="D104" s="273">
        <v>24598.9</v>
      </c>
      <c r="F104" s="291">
        <v>11343.12</v>
      </c>
      <c r="G104" s="291">
        <v>98427.18</v>
      </c>
      <c r="M104" s="291">
        <v>-1648737.9</v>
      </c>
      <c r="N104" s="291">
        <v>2096504</v>
      </c>
      <c r="P104" s="274">
        <v>1894539.45</v>
      </c>
      <c r="R104" s="274">
        <v>1326.54</v>
      </c>
      <c r="S104" s="274">
        <v>1022390</v>
      </c>
      <c r="T104" s="274">
        <v>30000</v>
      </c>
      <c r="U104" s="275">
        <v>1723419</v>
      </c>
      <c r="W104" s="275">
        <v>11889</v>
      </c>
      <c r="X104" s="275">
        <v>1236729.26</v>
      </c>
      <c r="Y104" s="275">
        <v>94801.83</v>
      </c>
    </row>
    <row r="105" spans="1:25" x14ac:dyDescent="0.2">
      <c r="A105" s="291" t="s">
        <v>2073</v>
      </c>
      <c r="B105" s="273">
        <v>443175.78</v>
      </c>
      <c r="C105" s="273">
        <v>0</v>
      </c>
      <c r="D105" s="273">
        <v>64607.57</v>
      </c>
      <c r="F105" s="291">
        <v>584484.99</v>
      </c>
      <c r="G105" s="291">
        <v>14150.21</v>
      </c>
      <c r="K105" s="277">
        <v>101948.22</v>
      </c>
      <c r="M105" s="291">
        <v>-3251283.17</v>
      </c>
      <c r="N105" s="291">
        <v>4349913</v>
      </c>
      <c r="P105" s="274">
        <v>2266646.6</v>
      </c>
      <c r="R105" s="274">
        <v>952.66</v>
      </c>
      <c r="S105" s="274">
        <v>635310</v>
      </c>
      <c r="T105" s="274">
        <v>16500</v>
      </c>
      <c r="U105" s="275">
        <v>1500569</v>
      </c>
      <c r="X105" s="275">
        <v>1276883.8500000001</v>
      </c>
      <c r="Y105" s="275">
        <v>213118.41</v>
      </c>
    </row>
    <row r="106" spans="1:25" x14ac:dyDescent="0.2">
      <c r="A106" s="291" t="s">
        <v>2074</v>
      </c>
      <c r="B106" s="273">
        <v>534229.14</v>
      </c>
      <c r="C106" s="273">
        <v>0</v>
      </c>
      <c r="D106" s="273">
        <v>49370.720000000001</v>
      </c>
      <c r="F106" s="291">
        <v>79605.33</v>
      </c>
      <c r="G106" s="291">
        <v>23886.36</v>
      </c>
      <c r="M106" s="291">
        <v>-714922.02</v>
      </c>
      <c r="N106" s="291">
        <v>1615889.77</v>
      </c>
      <c r="P106" s="274">
        <v>2255010.4300000002</v>
      </c>
      <c r="R106" s="274">
        <v>937.27</v>
      </c>
      <c r="S106" s="274">
        <v>518710</v>
      </c>
      <c r="T106" s="274">
        <v>15500</v>
      </c>
      <c r="U106" s="275">
        <v>1465233</v>
      </c>
      <c r="X106" s="275">
        <v>1183511.46</v>
      </c>
      <c r="Y106" s="275">
        <v>337598.44</v>
      </c>
    </row>
    <row r="107" spans="1:25" x14ac:dyDescent="0.2">
      <c r="A107" s="291" t="s">
        <v>2157</v>
      </c>
      <c r="B107" s="273">
        <v>300734.81</v>
      </c>
      <c r="C107" s="273">
        <v>0</v>
      </c>
      <c r="D107" s="273">
        <v>40687.54</v>
      </c>
      <c r="F107" s="291">
        <v>373513.85</v>
      </c>
      <c r="G107" s="291">
        <v>47788.47</v>
      </c>
      <c r="M107" s="291">
        <v>-1545476.78</v>
      </c>
      <c r="N107" s="291">
        <v>2389700.83</v>
      </c>
      <c r="P107" s="274">
        <v>1396520.98</v>
      </c>
      <c r="R107" s="274">
        <v>1370.89</v>
      </c>
      <c r="S107" s="274">
        <v>1099650</v>
      </c>
      <c r="T107" s="274">
        <v>33000</v>
      </c>
      <c r="U107" s="275">
        <v>1807610</v>
      </c>
      <c r="X107" s="275">
        <v>651246.53</v>
      </c>
      <c r="Y107" s="275">
        <v>128625.72</v>
      </c>
    </row>
    <row r="108" spans="1:25" x14ac:dyDescent="0.2">
      <c r="A108" s="291" t="s">
        <v>2158</v>
      </c>
      <c r="B108" s="273">
        <v>165412.01999999999</v>
      </c>
      <c r="C108" s="273">
        <v>0</v>
      </c>
      <c r="D108" s="273">
        <v>75895.98</v>
      </c>
      <c r="F108" s="291">
        <v>364763</v>
      </c>
      <c r="G108" s="291">
        <v>1025.02</v>
      </c>
      <c r="M108" s="291">
        <v>-4647542.9000000004</v>
      </c>
      <c r="N108" s="291">
        <v>5385590.1100000003</v>
      </c>
      <c r="P108" s="274">
        <v>1292339.72</v>
      </c>
      <c r="R108" s="274">
        <v>339.88</v>
      </c>
      <c r="S108" s="274">
        <v>257400</v>
      </c>
      <c r="U108" s="275">
        <v>726590</v>
      </c>
      <c r="W108" s="275">
        <v>9752</v>
      </c>
      <c r="X108" s="275">
        <v>822110.87</v>
      </c>
      <c r="Y108" s="275">
        <v>104881.92</v>
      </c>
    </row>
    <row r="109" spans="1:25" x14ac:dyDescent="0.2">
      <c r="A109" s="291" t="s">
        <v>2075</v>
      </c>
      <c r="B109" s="273">
        <v>401998.92</v>
      </c>
      <c r="C109" s="273">
        <v>0</v>
      </c>
      <c r="D109" s="273">
        <v>36569.5</v>
      </c>
      <c r="F109" s="291">
        <v>271526.59999999998</v>
      </c>
      <c r="G109" s="291">
        <v>110270.95</v>
      </c>
      <c r="M109" s="291">
        <v>-1018993.5</v>
      </c>
      <c r="N109" s="291">
        <v>1851650.31</v>
      </c>
      <c r="P109" s="274">
        <v>1512068.66</v>
      </c>
      <c r="R109" s="274">
        <v>741.53</v>
      </c>
      <c r="S109" s="274">
        <v>999420</v>
      </c>
      <c r="T109" s="274">
        <v>18900</v>
      </c>
      <c r="U109" s="275">
        <v>1528271.79</v>
      </c>
      <c r="X109" s="275">
        <v>687937.86</v>
      </c>
      <c r="Y109" s="275">
        <v>145859.35999999999</v>
      </c>
    </row>
    <row r="110" spans="1:25" x14ac:dyDescent="0.2">
      <c r="A110" s="291" t="s">
        <v>2076</v>
      </c>
      <c r="B110" s="273">
        <v>470326.51</v>
      </c>
      <c r="C110" s="273">
        <v>0</v>
      </c>
      <c r="D110" s="273">
        <v>39688.47</v>
      </c>
      <c r="F110" s="291">
        <v>659289.66</v>
      </c>
      <c r="G110" s="291">
        <v>117941.81</v>
      </c>
      <c r="M110" s="291">
        <v>-88061.4</v>
      </c>
      <c r="N110" s="291">
        <v>1448584.45</v>
      </c>
      <c r="P110" s="274">
        <v>1743712.62</v>
      </c>
      <c r="R110" s="274">
        <v>628.04999999999995</v>
      </c>
      <c r="S110" s="274">
        <v>1463490</v>
      </c>
      <c r="T110" s="274">
        <v>12000</v>
      </c>
      <c r="U110" s="275">
        <v>2125531.5</v>
      </c>
      <c r="X110" s="275">
        <v>560128.57999999996</v>
      </c>
      <c r="Y110" s="275">
        <v>197573.88</v>
      </c>
    </row>
    <row r="111" spans="1:25" x14ac:dyDescent="0.2">
      <c r="A111" s="291" t="s">
        <v>2077</v>
      </c>
      <c r="B111" s="273">
        <v>305392.03999999998</v>
      </c>
      <c r="D111" s="273">
        <v>35838.54</v>
      </c>
      <c r="F111" s="291">
        <v>315784.53000000003</v>
      </c>
      <c r="G111" s="291">
        <v>79828.77</v>
      </c>
      <c r="K111" s="277">
        <v>201</v>
      </c>
      <c r="M111" s="291">
        <v>-1226561.96</v>
      </c>
      <c r="N111" s="291">
        <v>2294612.94</v>
      </c>
      <c r="P111" s="274">
        <v>1890804.46</v>
      </c>
      <c r="R111" s="274">
        <v>708.89</v>
      </c>
      <c r="S111" s="274">
        <v>1539950</v>
      </c>
      <c r="T111" s="274">
        <v>16500</v>
      </c>
      <c r="U111" s="275">
        <v>2262973.5</v>
      </c>
      <c r="X111" s="275">
        <v>774917.01</v>
      </c>
      <c r="Y111" s="275">
        <v>278384.43</v>
      </c>
    </row>
    <row r="112" spans="1:25" x14ac:dyDescent="0.2">
      <c r="A112" s="291" t="s">
        <v>2078</v>
      </c>
      <c r="B112" s="273">
        <v>120680.06</v>
      </c>
      <c r="C112" s="273">
        <v>0</v>
      </c>
      <c r="D112" s="273">
        <v>25824.13</v>
      </c>
      <c r="F112" s="291">
        <v>183565.93</v>
      </c>
      <c r="G112" s="291">
        <v>98145.61</v>
      </c>
      <c r="K112" s="277">
        <v>416</v>
      </c>
      <c r="M112" s="291">
        <v>-1005059.07</v>
      </c>
      <c r="N112" s="291">
        <v>1767292.42</v>
      </c>
      <c r="P112" s="274">
        <v>1387223.92</v>
      </c>
      <c r="R112" s="274">
        <v>596.67999999999995</v>
      </c>
      <c r="S112" s="274">
        <v>1099950</v>
      </c>
      <c r="T112" s="274">
        <v>22000</v>
      </c>
      <c r="U112" s="275">
        <v>1558844</v>
      </c>
      <c r="X112" s="275">
        <v>887755.93</v>
      </c>
      <c r="Y112" s="275">
        <v>112450.78</v>
      </c>
    </row>
    <row r="113" spans="1:25" x14ac:dyDescent="0.2">
      <c r="A113" s="291" t="s">
        <v>2079</v>
      </c>
      <c r="B113" s="273">
        <v>428560.25</v>
      </c>
      <c r="C113" s="273">
        <v>0</v>
      </c>
      <c r="D113" s="273">
        <v>29397.74</v>
      </c>
      <c r="F113" s="291">
        <v>682480.04</v>
      </c>
      <c r="G113" s="291">
        <v>70192.009999999995</v>
      </c>
      <c r="M113" s="291">
        <v>2152.64</v>
      </c>
      <c r="N113" s="291">
        <v>1775492.61</v>
      </c>
      <c r="P113" s="274">
        <v>1939868.67</v>
      </c>
      <c r="R113" s="274">
        <v>567.12</v>
      </c>
      <c r="S113" s="274">
        <v>759620</v>
      </c>
      <c r="T113" s="274">
        <v>8000</v>
      </c>
      <c r="U113" s="275">
        <v>1541143</v>
      </c>
      <c r="X113" s="275">
        <v>686195.44</v>
      </c>
      <c r="Y113" s="275">
        <v>154280.48000000001</v>
      </c>
    </row>
    <row r="114" spans="1:25" x14ac:dyDescent="0.2">
      <c r="A114" s="291" t="s">
        <v>2159</v>
      </c>
      <c r="B114" s="273">
        <v>455470.69</v>
      </c>
      <c r="D114" s="273">
        <v>35332.769999999997</v>
      </c>
      <c r="F114" s="291">
        <v>119268.26</v>
      </c>
      <c r="G114" s="291">
        <v>126141.14</v>
      </c>
      <c r="M114" s="291">
        <v>39145.71</v>
      </c>
      <c r="N114" s="291">
        <v>2441491.2400000002</v>
      </c>
      <c r="P114" s="274">
        <v>1387644.52</v>
      </c>
      <c r="R114" s="274">
        <v>582.70000000000005</v>
      </c>
      <c r="S114" s="274">
        <v>832150</v>
      </c>
      <c r="T114" s="274">
        <v>34250</v>
      </c>
      <c r="U114" s="275">
        <v>1384120</v>
      </c>
      <c r="X114" s="275">
        <v>524668.68999999994</v>
      </c>
      <c r="Y114" s="275">
        <v>126378.2</v>
      </c>
    </row>
    <row r="115" spans="1:25" x14ac:dyDescent="0.2">
      <c r="A115" s="291" t="s">
        <v>2080</v>
      </c>
      <c r="B115" s="273">
        <v>214174.32</v>
      </c>
      <c r="C115" s="273">
        <v>0</v>
      </c>
      <c r="D115" s="273">
        <v>30758.31</v>
      </c>
      <c r="F115" s="291">
        <v>182664.94</v>
      </c>
      <c r="G115" s="291">
        <v>82609.899999999994</v>
      </c>
      <c r="K115" s="277">
        <v>39.25</v>
      </c>
      <c r="N115" s="291">
        <v>1753510.53</v>
      </c>
      <c r="O115" s="274">
        <v>793.55</v>
      </c>
      <c r="P115" s="274">
        <v>1682162.17</v>
      </c>
      <c r="Q115" s="274">
        <v>229075</v>
      </c>
      <c r="S115" s="274">
        <v>1655330</v>
      </c>
      <c r="T115" s="274">
        <v>26430</v>
      </c>
      <c r="U115" s="275">
        <v>2423790</v>
      </c>
      <c r="X115" s="275">
        <v>958473.78</v>
      </c>
      <c r="Y115" s="275">
        <v>81140.100000000006</v>
      </c>
    </row>
    <row r="116" spans="1:25" x14ac:dyDescent="0.2">
      <c r="A116" s="291" t="s">
        <v>2081</v>
      </c>
      <c r="B116" s="273">
        <v>526240.35</v>
      </c>
      <c r="C116" s="273">
        <v>0</v>
      </c>
      <c r="D116" s="273">
        <v>66654.490000000005</v>
      </c>
      <c r="F116" s="291">
        <v>220348.43</v>
      </c>
      <c r="G116" s="291">
        <v>142066.49</v>
      </c>
      <c r="I116" s="277">
        <v>64800</v>
      </c>
      <c r="K116" s="277">
        <v>382</v>
      </c>
      <c r="N116" s="291">
        <v>2570940.36</v>
      </c>
      <c r="O116" s="274">
        <v>1320.08</v>
      </c>
      <c r="P116" s="274">
        <v>2326324</v>
      </c>
      <c r="Q116" s="274">
        <v>261005</v>
      </c>
      <c r="S116" s="274">
        <v>1126670</v>
      </c>
      <c r="U116" s="275">
        <v>2194189</v>
      </c>
      <c r="X116" s="275">
        <v>1065515.25</v>
      </c>
      <c r="Y116" s="275">
        <v>199412.06</v>
      </c>
    </row>
    <row r="117" spans="1:25" x14ac:dyDescent="0.2">
      <c r="A117" s="291" t="s">
        <v>2082</v>
      </c>
      <c r="B117" s="273">
        <v>615004.73</v>
      </c>
      <c r="C117" s="273">
        <v>0</v>
      </c>
      <c r="D117" s="273">
        <v>34270.17</v>
      </c>
      <c r="F117" s="291">
        <v>1001206.44</v>
      </c>
      <c r="G117" s="291">
        <v>173568.22</v>
      </c>
      <c r="K117" s="277">
        <v>109</v>
      </c>
      <c r="N117" s="291">
        <v>2193906.69</v>
      </c>
      <c r="O117" s="274">
        <v>1575.6</v>
      </c>
      <c r="P117" s="274">
        <v>1608629.05</v>
      </c>
      <c r="Q117" s="274">
        <v>22000</v>
      </c>
      <c r="S117" s="274">
        <v>1706330</v>
      </c>
      <c r="U117" s="275">
        <v>2374143</v>
      </c>
      <c r="X117" s="275">
        <v>773799.94</v>
      </c>
      <c r="Y117" s="275">
        <v>258306.03</v>
      </c>
    </row>
    <row r="118" spans="1:25" x14ac:dyDescent="0.2">
      <c r="A118" s="291" t="s">
        <v>2083</v>
      </c>
      <c r="B118" s="273">
        <v>525094.86</v>
      </c>
      <c r="C118" s="273">
        <v>0</v>
      </c>
      <c r="D118" s="273">
        <v>47017.74</v>
      </c>
      <c r="F118" s="291">
        <v>485059.03</v>
      </c>
      <c r="G118" s="291">
        <v>64015.34</v>
      </c>
      <c r="K118" s="277">
        <v>141.30000000000001</v>
      </c>
      <c r="N118" s="291">
        <v>2140701.11</v>
      </c>
      <c r="O118" s="274">
        <v>1420.57</v>
      </c>
      <c r="P118" s="274">
        <v>1679645.77</v>
      </c>
      <c r="S118" s="274">
        <v>1184560</v>
      </c>
      <c r="U118" s="275">
        <v>2056730</v>
      </c>
      <c r="X118" s="275">
        <v>668919.03</v>
      </c>
      <c r="Y118" s="275">
        <v>141982.44</v>
      </c>
    </row>
    <row r="119" spans="1:25" x14ac:dyDescent="0.2">
      <c r="A119" s="291" t="s">
        <v>2084</v>
      </c>
      <c r="B119" s="273">
        <v>766054.66</v>
      </c>
      <c r="C119" s="273">
        <v>102700</v>
      </c>
      <c r="D119" s="273">
        <v>6968.33</v>
      </c>
      <c r="F119" s="291">
        <v>531509.51</v>
      </c>
      <c r="G119" s="291">
        <v>143173.68</v>
      </c>
      <c r="N119" s="291">
        <v>2916966.34</v>
      </c>
      <c r="O119" s="274">
        <v>1738.76</v>
      </c>
      <c r="P119" s="274">
        <v>1625685.62</v>
      </c>
      <c r="Q119" s="274">
        <v>172900</v>
      </c>
      <c r="S119" s="274">
        <v>1609010</v>
      </c>
      <c r="T119" s="274">
        <v>10800</v>
      </c>
      <c r="U119" s="275">
        <v>2268245</v>
      </c>
      <c r="X119" s="275">
        <v>795678.7</v>
      </c>
      <c r="Y119" s="275">
        <v>201864.95</v>
      </c>
    </row>
    <row r="120" spans="1:25" x14ac:dyDescent="0.2">
      <c r="A120" s="291" t="s">
        <v>2085</v>
      </c>
      <c r="B120" s="273">
        <v>914040.77</v>
      </c>
      <c r="C120" s="273">
        <v>0</v>
      </c>
      <c r="D120" s="273">
        <v>21434.5</v>
      </c>
      <c r="F120" s="291">
        <v>2385882.7999999998</v>
      </c>
      <c r="G120" s="291">
        <v>142569.57</v>
      </c>
      <c r="N120" s="291">
        <v>1273796.02</v>
      </c>
      <c r="O120" s="274">
        <v>2187.33</v>
      </c>
      <c r="P120" s="274">
        <v>1544850.82</v>
      </c>
      <c r="Q120" s="274">
        <v>202990</v>
      </c>
      <c r="S120" s="274">
        <v>1401620</v>
      </c>
      <c r="U120" s="275">
        <v>2068285</v>
      </c>
      <c r="X120" s="275">
        <v>684989.77</v>
      </c>
      <c r="Y120" s="275">
        <v>237580.91</v>
      </c>
    </row>
    <row r="121" spans="1:25" x14ac:dyDescent="0.2">
      <c r="A121" s="291" t="s">
        <v>2086</v>
      </c>
      <c r="B121" s="273">
        <v>759914.56</v>
      </c>
      <c r="C121" s="273">
        <v>0</v>
      </c>
      <c r="D121" s="273">
        <v>31956.74</v>
      </c>
      <c r="F121" s="291">
        <v>1120438.27</v>
      </c>
      <c r="G121" s="291">
        <v>190299.24</v>
      </c>
      <c r="N121" s="291">
        <v>1503797.2</v>
      </c>
      <c r="O121" s="274">
        <v>1325.25</v>
      </c>
      <c r="P121" s="274">
        <v>2482506.3199999998</v>
      </c>
      <c r="Q121" s="274">
        <v>306825</v>
      </c>
      <c r="S121" s="274">
        <v>1544738</v>
      </c>
      <c r="T121" s="274">
        <v>13500</v>
      </c>
      <c r="U121" s="275">
        <v>2907370</v>
      </c>
      <c r="X121" s="275">
        <v>779503.09</v>
      </c>
      <c r="Y121" s="275">
        <v>127302.97</v>
      </c>
    </row>
    <row r="122" spans="1:25" x14ac:dyDescent="0.2">
      <c r="A122" s="291" t="s">
        <v>2087</v>
      </c>
      <c r="B122" s="273">
        <v>499283.81</v>
      </c>
      <c r="C122" s="273">
        <v>0</v>
      </c>
      <c r="D122" s="273">
        <v>25134.97</v>
      </c>
      <c r="F122" s="291">
        <v>467278.67</v>
      </c>
      <c r="G122" s="291">
        <v>108317.23</v>
      </c>
      <c r="I122" s="277">
        <v>1605</v>
      </c>
      <c r="N122" s="291">
        <v>1567499.51</v>
      </c>
      <c r="O122" s="274">
        <v>1482.81</v>
      </c>
      <c r="P122" s="274">
        <v>1213912.1200000001</v>
      </c>
      <c r="Q122" s="274">
        <v>269000</v>
      </c>
      <c r="S122" s="274">
        <v>1553826.67</v>
      </c>
      <c r="T122" s="274">
        <v>1580</v>
      </c>
      <c r="U122" s="275">
        <v>2029436.67</v>
      </c>
      <c r="X122" s="275">
        <v>854830.57</v>
      </c>
      <c r="Y122" s="275">
        <v>109803.06</v>
      </c>
    </row>
    <row r="123" spans="1:25" x14ac:dyDescent="0.2">
      <c r="A123" s="291" t="s">
        <v>2163</v>
      </c>
      <c r="B123" s="273">
        <v>434085.35</v>
      </c>
      <c r="C123" s="273">
        <v>0</v>
      </c>
      <c r="D123" s="273">
        <v>28769.08</v>
      </c>
      <c r="F123" s="291">
        <v>709396.42</v>
      </c>
      <c r="G123" s="291">
        <v>76274.880000000005</v>
      </c>
      <c r="N123" s="291">
        <v>2486417.9700000002</v>
      </c>
      <c r="O123" s="274">
        <v>1299.79</v>
      </c>
      <c r="P123" s="274">
        <v>1326732.8400000001</v>
      </c>
      <c r="Q123" s="274">
        <v>205000</v>
      </c>
      <c r="S123" s="274">
        <v>841510</v>
      </c>
      <c r="U123" s="275">
        <v>1540810</v>
      </c>
      <c r="X123" s="275">
        <v>717004.97</v>
      </c>
      <c r="Y123" s="275">
        <v>160459.85999999999</v>
      </c>
    </row>
    <row r="124" spans="1:25" x14ac:dyDescent="0.2">
      <c r="A124" s="291" t="s">
        <v>2164</v>
      </c>
      <c r="B124" s="273">
        <v>482607.03</v>
      </c>
      <c r="C124" s="273">
        <v>0</v>
      </c>
      <c r="D124" s="273">
        <v>39986</v>
      </c>
      <c r="F124" s="291">
        <v>414776.67</v>
      </c>
      <c r="G124" s="291">
        <v>95127.6</v>
      </c>
      <c r="N124" s="291">
        <v>2517902.33</v>
      </c>
      <c r="O124" s="274">
        <v>1150.26</v>
      </c>
      <c r="P124" s="274">
        <v>1535888.4</v>
      </c>
      <c r="Q124" s="274">
        <v>20000</v>
      </c>
      <c r="S124" s="274">
        <v>935510</v>
      </c>
      <c r="T124" s="274">
        <v>10800</v>
      </c>
      <c r="U124" s="275">
        <v>1679810</v>
      </c>
      <c r="X124" s="275">
        <v>533725.04</v>
      </c>
      <c r="Y124" s="275">
        <v>220226.77</v>
      </c>
    </row>
    <row r="125" spans="1:25" x14ac:dyDescent="0.2">
      <c r="A125" s="291" t="s">
        <v>2088</v>
      </c>
      <c r="B125" s="273">
        <v>349310.18</v>
      </c>
      <c r="C125" s="273">
        <v>0</v>
      </c>
      <c r="D125" s="273">
        <v>93515.23</v>
      </c>
      <c r="F125" s="291">
        <v>209158.53</v>
      </c>
      <c r="G125" s="291">
        <v>31531.88</v>
      </c>
      <c r="N125" s="291">
        <v>2171633.4300000002</v>
      </c>
      <c r="P125" s="274">
        <v>924961.76</v>
      </c>
      <c r="Q125" s="274">
        <v>146500</v>
      </c>
      <c r="R125" s="274">
        <v>368.61</v>
      </c>
      <c r="S125" s="274">
        <v>1119765</v>
      </c>
      <c r="T125" s="274">
        <v>24400</v>
      </c>
      <c r="U125" s="275">
        <v>1486538</v>
      </c>
      <c r="X125" s="275">
        <v>455719.57</v>
      </c>
      <c r="Y125" s="275">
        <v>149805.59</v>
      </c>
    </row>
    <row r="126" spans="1:25" x14ac:dyDescent="0.2">
      <c r="A126" s="291" t="s">
        <v>2089</v>
      </c>
      <c r="B126" s="273">
        <v>159397.34</v>
      </c>
      <c r="C126" s="273">
        <v>0</v>
      </c>
      <c r="D126" s="273">
        <v>98555.19</v>
      </c>
      <c r="F126" s="291">
        <v>14438.77</v>
      </c>
      <c r="G126" s="291">
        <v>162429.78</v>
      </c>
      <c r="K126" s="277">
        <v>0</v>
      </c>
      <c r="N126" s="291">
        <v>1977387.82</v>
      </c>
      <c r="P126" s="274">
        <v>2534248.16</v>
      </c>
      <c r="Q126" s="274">
        <v>70000</v>
      </c>
      <c r="R126" s="274">
        <v>774.76</v>
      </c>
      <c r="S126" s="274">
        <v>2133030</v>
      </c>
      <c r="T126" s="274">
        <v>59700</v>
      </c>
      <c r="U126" s="275">
        <v>3325460</v>
      </c>
      <c r="X126" s="275">
        <v>1085957.76</v>
      </c>
      <c r="Y126" s="275">
        <v>81214.77</v>
      </c>
    </row>
    <row r="127" spans="1:25" x14ac:dyDescent="0.2">
      <c r="A127" s="291" t="s">
        <v>2090</v>
      </c>
      <c r="B127" s="273">
        <v>166201.04</v>
      </c>
      <c r="C127" s="273">
        <v>0</v>
      </c>
      <c r="D127" s="273">
        <v>32307</v>
      </c>
      <c r="F127" s="291">
        <v>188852.98</v>
      </c>
      <c r="G127" s="291">
        <v>35309.11</v>
      </c>
      <c r="I127" s="277">
        <v>27400</v>
      </c>
      <c r="K127" s="277">
        <v>133.27000000000001</v>
      </c>
      <c r="N127" s="291">
        <v>1774116.27</v>
      </c>
      <c r="P127" s="274">
        <v>1071292.01</v>
      </c>
      <c r="Q127" s="274">
        <v>57800</v>
      </c>
      <c r="R127" s="274">
        <v>278.41000000000003</v>
      </c>
      <c r="S127" s="274">
        <v>968515</v>
      </c>
      <c r="T127" s="274">
        <v>30000</v>
      </c>
      <c r="U127" s="275">
        <v>1397512</v>
      </c>
      <c r="X127" s="275">
        <v>541018.69999999995</v>
      </c>
      <c r="Y127" s="275">
        <v>154030.57</v>
      </c>
    </row>
    <row r="128" spans="1:25" x14ac:dyDescent="0.2">
      <c r="A128" s="291" t="s">
        <v>2091</v>
      </c>
      <c r="B128" s="273">
        <v>343933.4</v>
      </c>
      <c r="C128" s="273">
        <v>0</v>
      </c>
      <c r="D128" s="273">
        <v>127029.74</v>
      </c>
      <c r="F128" s="291">
        <v>123877.13</v>
      </c>
      <c r="G128" s="291">
        <v>47478.45</v>
      </c>
      <c r="N128" s="291">
        <v>1520211.94</v>
      </c>
      <c r="P128" s="274">
        <v>1114142.31</v>
      </c>
      <c r="Q128" s="274">
        <v>332400</v>
      </c>
      <c r="R128" s="274">
        <v>783.6</v>
      </c>
      <c r="S128" s="274">
        <v>2277188.4</v>
      </c>
      <c r="T128" s="274">
        <v>60000</v>
      </c>
      <c r="U128" s="275">
        <v>2729413.4</v>
      </c>
      <c r="X128" s="275">
        <v>757458.69</v>
      </c>
      <c r="Y128" s="275">
        <v>57196.800000000003</v>
      </c>
    </row>
    <row r="129" spans="1:27" x14ac:dyDescent="0.2">
      <c r="A129" s="291" t="s">
        <v>2092</v>
      </c>
      <c r="B129" s="273">
        <v>772340.21</v>
      </c>
      <c r="C129" s="273">
        <v>0</v>
      </c>
      <c r="D129" s="273">
        <v>81908.639999999999</v>
      </c>
      <c r="F129" s="291">
        <v>173305.64</v>
      </c>
      <c r="G129" s="291">
        <v>130051.55</v>
      </c>
      <c r="K129" s="277">
        <v>180</v>
      </c>
      <c r="N129" s="291">
        <v>2436322.09</v>
      </c>
      <c r="P129" s="274">
        <v>1902845.89</v>
      </c>
      <c r="Q129" s="274">
        <v>330510</v>
      </c>
      <c r="R129" s="274">
        <v>1614.52</v>
      </c>
      <c r="S129" s="274">
        <v>1513190.5</v>
      </c>
      <c r="T129" s="274">
        <v>42000</v>
      </c>
      <c r="U129" s="275">
        <v>2408423.5</v>
      </c>
      <c r="X129" s="275">
        <v>1007965.68</v>
      </c>
      <c r="Y129" s="275">
        <v>100672.57</v>
      </c>
    </row>
    <row r="130" spans="1:27" x14ac:dyDescent="0.2">
      <c r="A130" s="291" t="s">
        <v>2093</v>
      </c>
      <c r="B130" s="273">
        <v>158252.07</v>
      </c>
      <c r="C130" s="273">
        <v>0</v>
      </c>
      <c r="D130" s="273">
        <v>61120.7</v>
      </c>
      <c r="F130" s="291">
        <v>370258.66</v>
      </c>
      <c r="G130" s="291">
        <v>65053</v>
      </c>
      <c r="I130" s="277">
        <v>18000</v>
      </c>
      <c r="K130" s="277">
        <v>0</v>
      </c>
      <c r="N130" s="291">
        <v>1752442.7</v>
      </c>
      <c r="P130" s="274">
        <v>955146.92</v>
      </c>
      <c r="Q130" s="274">
        <v>212600</v>
      </c>
      <c r="R130" s="274">
        <v>286.37</v>
      </c>
      <c r="S130" s="274">
        <v>965131.5</v>
      </c>
      <c r="T130" s="274">
        <v>61400</v>
      </c>
      <c r="U130" s="275">
        <v>1371471.5</v>
      </c>
      <c r="X130" s="275">
        <v>588070.07999999996</v>
      </c>
      <c r="Y130" s="275">
        <v>145589.4</v>
      </c>
    </row>
    <row r="131" spans="1:27" x14ac:dyDescent="0.2">
      <c r="A131" s="291" t="s">
        <v>2094</v>
      </c>
      <c r="B131" s="273">
        <v>231081.65</v>
      </c>
      <c r="C131" s="273">
        <v>0</v>
      </c>
      <c r="D131" s="273">
        <v>49327.01</v>
      </c>
      <c r="F131" s="291">
        <v>392300.45</v>
      </c>
      <c r="G131" s="291">
        <v>52914.33</v>
      </c>
      <c r="N131" s="291">
        <v>2586652.75</v>
      </c>
      <c r="P131" s="274">
        <v>807850.4</v>
      </c>
      <c r="Q131" s="274">
        <v>5000</v>
      </c>
      <c r="R131" s="274">
        <v>484.06</v>
      </c>
      <c r="S131" s="274">
        <v>1058565.7</v>
      </c>
      <c r="T131" s="274">
        <v>62400</v>
      </c>
      <c r="U131" s="275">
        <v>1231565.7</v>
      </c>
      <c r="X131" s="275">
        <v>473441.82</v>
      </c>
      <c r="Y131" s="275">
        <v>230272.66</v>
      </c>
    </row>
    <row r="132" spans="1:27" x14ac:dyDescent="0.2">
      <c r="A132" s="291" t="s">
        <v>2095</v>
      </c>
      <c r="B132" s="273">
        <v>327126.19</v>
      </c>
      <c r="C132" s="273">
        <v>0</v>
      </c>
      <c r="D132" s="273">
        <v>77389.64</v>
      </c>
      <c r="F132" s="291">
        <v>62947.1</v>
      </c>
      <c r="G132" s="291">
        <v>51649.57</v>
      </c>
      <c r="I132" s="277">
        <v>42600</v>
      </c>
      <c r="K132" s="277">
        <v>0</v>
      </c>
      <c r="N132" s="291">
        <v>1898238.82</v>
      </c>
      <c r="P132" s="274">
        <v>1380107.22</v>
      </c>
      <c r="Q132" s="274">
        <v>140600</v>
      </c>
      <c r="R132" s="274">
        <v>793.54</v>
      </c>
      <c r="S132" s="274">
        <v>1524893.06</v>
      </c>
      <c r="T132" s="274">
        <v>37400</v>
      </c>
      <c r="U132" s="275">
        <v>2156583.06</v>
      </c>
      <c r="X132" s="275">
        <v>772871.68000000005</v>
      </c>
      <c r="Y132" s="275">
        <v>86831.95</v>
      </c>
      <c r="AA132" s="275">
        <v>1687.08</v>
      </c>
    </row>
    <row r="133" spans="1:27" x14ac:dyDescent="0.2">
      <c r="A133" s="291" t="s">
        <v>2096</v>
      </c>
      <c r="B133" s="273">
        <v>487541.72</v>
      </c>
      <c r="C133" s="273">
        <v>0</v>
      </c>
      <c r="D133" s="273">
        <v>143812.42000000001</v>
      </c>
      <c r="F133" s="291">
        <v>421993.07</v>
      </c>
      <c r="G133" s="291">
        <v>35856.33</v>
      </c>
      <c r="N133" s="291">
        <v>2434424.27</v>
      </c>
      <c r="P133" s="274">
        <v>1069189.21</v>
      </c>
      <c r="Q133" s="274">
        <v>54600</v>
      </c>
      <c r="R133" s="274">
        <v>2715.98</v>
      </c>
      <c r="S133" s="274">
        <v>1764638.5</v>
      </c>
      <c r="T133" s="274">
        <v>37900</v>
      </c>
      <c r="U133" s="275">
        <v>2096865.5</v>
      </c>
      <c r="X133" s="275">
        <v>622187.72</v>
      </c>
      <c r="Y133" s="275">
        <v>226166.73</v>
      </c>
    </row>
    <row r="134" spans="1:27" x14ac:dyDescent="0.2">
      <c r="A134" s="291" t="s">
        <v>2097</v>
      </c>
      <c r="B134" s="273">
        <v>40050.870000000003</v>
      </c>
      <c r="C134" s="273">
        <v>40200</v>
      </c>
      <c r="D134" s="273">
        <v>135923.31</v>
      </c>
      <c r="F134" s="291">
        <v>472861.13</v>
      </c>
      <c r="G134" s="291">
        <v>89416.17</v>
      </c>
      <c r="N134" s="291">
        <v>2150215.54</v>
      </c>
      <c r="P134" s="274">
        <v>1834575.22</v>
      </c>
      <c r="Q134" s="274">
        <v>162035</v>
      </c>
      <c r="R134" s="274">
        <v>2318.54</v>
      </c>
      <c r="S134" s="274">
        <v>917196.52</v>
      </c>
      <c r="T134" s="274">
        <v>46800</v>
      </c>
      <c r="U134" s="275">
        <v>1925976.52</v>
      </c>
      <c r="X134" s="275">
        <v>1162110.8400000001</v>
      </c>
      <c r="Y134" s="275">
        <v>219525.87</v>
      </c>
    </row>
    <row r="135" spans="1:27" x14ac:dyDescent="0.2">
      <c r="A135" s="291" t="s">
        <v>2160</v>
      </c>
      <c r="B135" s="273">
        <v>121759.02</v>
      </c>
      <c r="C135" s="273">
        <v>14750</v>
      </c>
      <c r="D135" s="273">
        <v>38383.339999999997</v>
      </c>
      <c r="F135" s="291">
        <v>324863.59999999998</v>
      </c>
      <c r="G135" s="291">
        <v>79161.09</v>
      </c>
      <c r="I135" s="277">
        <v>18400</v>
      </c>
      <c r="K135" s="277">
        <v>0</v>
      </c>
      <c r="N135" s="291">
        <v>1699412.19</v>
      </c>
      <c r="P135" s="274">
        <v>687193.29</v>
      </c>
      <c r="R135" s="274">
        <v>115.1</v>
      </c>
      <c r="S135" s="274">
        <v>1197613</v>
      </c>
      <c r="T135" s="274">
        <v>65400</v>
      </c>
      <c r="U135" s="275">
        <v>1405503</v>
      </c>
      <c r="X135" s="275">
        <v>335037.81</v>
      </c>
      <c r="Y135" s="275">
        <v>136164.32999999999</v>
      </c>
    </row>
    <row r="136" spans="1:27" x14ac:dyDescent="0.2">
      <c r="A136" s="291" t="s">
        <v>2098</v>
      </c>
      <c r="B136" s="273">
        <v>615138.46</v>
      </c>
      <c r="C136" s="273">
        <v>34300</v>
      </c>
      <c r="D136" s="273">
        <v>84939.21</v>
      </c>
      <c r="F136" s="291">
        <v>759040.69</v>
      </c>
      <c r="G136" s="291">
        <v>45069.63</v>
      </c>
      <c r="K136" s="277">
        <v>909.97</v>
      </c>
      <c r="M136" s="291">
        <v>5015.3</v>
      </c>
      <c r="N136" s="291">
        <v>3628521.74</v>
      </c>
      <c r="P136" s="274">
        <v>3645763.09</v>
      </c>
      <c r="Q136" s="274">
        <v>115900</v>
      </c>
      <c r="R136" s="274">
        <v>1353.61</v>
      </c>
      <c r="S136" s="274">
        <v>2166121</v>
      </c>
      <c r="T136" s="274">
        <v>55000</v>
      </c>
      <c r="U136" s="275">
        <v>3522392</v>
      </c>
      <c r="X136" s="275">
        <v>1710808.78</v>
      </c>
      <c r="Y136" s="275">
        <v>242610.39</v>
      </c>
      <c r="AA136" s="275">
        <v>0</v>
      </c>
    </row>
    <row r="137" spans="1:27" x14ac:dyDescent="0.2">
      <c r="A137" s="291" t="s">
        <v>2099</v>
      </c>
      <c r="B137" s="273">
        <v>390707.04</v>
      </c>
      <c r="C137" s="273">
        <v>38650</v>
      </c>
      <c r="D137" s="273">
        <v>228829.17</v>
      </c>
      <c r="F137" s="291">
        <v>1089471.8999999999</v>
      </c>
      <c r="G137" s="291">
        <v>36943.06</v>
      </c>
      <c r="K137" s="277">
        <v>380</v>
      </c>
      <c r="M137" s="291">
        <v>232.46</v>
      </c>
      <c r="N137" s="291">
        <v>365872.84</v>
      </c>
      <c r="P137" s="274">
        <v>2085635.23</v>
      </c>
      <c r="Q137" s="274">
        <v>180725</v>
      </c>
      <c r="R137" s="274">
        <v>493.28</v>
      </c>
      <c r="S137" s="274">
        <v>2034978</v>
      </c>
      <c r="T137" s="274">
        <v>33000</v>
      </c>
      <c r="U137" s="275">
        <v>2600088</v>
      </c>
      <c r="X137" s="275">
        <v>1159921.8899999999</v>
      </c>
      <c r="Y137" s="275">
        <v>103426.18</v>
      </c>
      <c r="AA137" s="275">
        <v>0</v>
      </c>
    </row>
    <row r="138" spans="1:27" x14ac:dyDescent="0.2">
      <c r="A138" s="291" t="s">
        <v>2100</v>
      </c>
      <c r="B138" s="273">
        <v>275562.14</v>
      </c>
      <c r="C138" s="273">
        <v>6750</v>
      </c>
      <c r="D138" s="273">
        <v>193535.32</v>
      </c>
      <c r="F138" s="291">
        <v>105939.47</v>
      </c>
      <c r="G138" s="291">
        <v>64898.22</v>
      </c>
      <c r="K138" s="277">
        <v>884</v>
      </c>
      <c r="N138" s="291">
        <v>2122751.4700000002</v>
      </c>
      <c r="P138" s="274">
        <v>1705247.13</v>
      </c>
      <c r="R138" s="274">
        <v>805.07</v>
      </c>
      <c r="S138" s="274">
        <v>1765340.5</v>
      </c>
      <c r="T138" s="274">
        <v>16500</v>
      </c>
      <c r="U138" s="275">
        <v>2395173.5</v>
      </c>
      <c r="X138" s="275">
        <v>958309.79</v>
      </c>
      <c r="Y138" s="275">
        <v>99157.18</v>
      </c>
      <c r="AA138" s="275">
        <v>0</v>
      </c>
    </row>
    <row r="139" spans="1:27" x14ac:dyDescent="0.2">
      <c r="A139" s="291" t="s">
        <v>2101</v>
      </c>
      <c r="B139" s="273">
        <v>502907.45</v>
      </c>
      <c r="C139" s="273">
        <v>8750</v>
      </c>
      <c r="D139" s="273">
        <v>115630.75</v>
      </c>
      <c r="F139" s="291">
        <v>1470304.1</v>
      </c>
      <c r="G139" s="291">
        <v>111551.41</v>
      </c>
      <c r="K139" s="277">
        <v>0</v>
      </c>
      <c r="N139" s="291">
        <v>765116.2</v>
      </c>
      <c r="P139" s="274">
        <v>2126237.81</v>
      </c>
      <c r="R139" s="274">
        <v>626.5</v>
      </c>
      <c r="S139" s="274">
        <v>373968</v>
      </c>
      <c r="U139" s="275">
        <v>1201969</v>
      </c>
      <c r="X139" s="275">
        <v>829405.84</v>
      </c>
      <c r="Y139" s="275">
        <v>164330.79999999999</v>
      </c>
      <c r="AA139" s="275">
        <v>0</v>
      </c>
    </row>
    <row r="140" spans="1:27" x14ac:dyDescent="0.2">
      <c r="A140" s="291" t="s">
        <v>2102</v>
      </c>
      <c r="B140" s="273">
        <v>255485.2</v>
      </c>
      <c r="C140" s="273">
        <v>204855</v>
      </c>
      <c r="D140" s="273">
        <v>120665.51</v>
      </c>
      <c r="F140" s="291">
        <v>345316.64</v>
      </c>
      <c r="G140" s="291">
        <v>23605.17</v>
      </c>
      <c r="K140" s="277">
        <v>160</v>
      </c>
      <c r="N140" s="291">
        <v>3234091.19</v>
      </c>
      <c r="P140" s="274">
        <v>2341239.7799999998</v>
      </c>
      <c r="Q140" s="274">
        <v>259520</v>
      </c>
      <c r="R140" s="274">
        <v>543.71</v>
      </c>
      <c r="S140" s="274">
        <v>1248901.5</v>
      </c>
      <c r="T140" s="274">
        <v>33000</v>
      </c>
      <c r="U140" s="275">
        <v>1945516.5</v>
      </c>
      <c r="X140" s="275">
        <v>1520413.22</v>
      </c>
      <c r="Y140" s="275">
        <v>142731.26999999999</v>
      </c>
      <c r="AA140" s="275">
        <v>0</v>
      </c>
    </row>
    <row r="141" spans="1:27" x14ac:dyDescent="0.2">
      <c r="A141" s="291" t="s">
        <v>2103</v>
      </c>
      <c r="B141" s="273">
        <v>682703.8</v>
      </c>
      <c r="C141" s="273">
        <v>52800</v>
      </c>
      <c r="D141" s="273">
        <v>100637.84</v>
      </c>
      <c r="F141" s="291">
        <v>180321.01</v>
      </c>
      <c r="G141" s="291">
        <v>131191.43</v>
      </c>
      <c r="K141" s="277">
        <v>20000</v>
      </c>
      <c r="N141" s="291">
        <v>1809525.85</v>
      </c>
      <c r="P141" s="274">
        <v>2304728.2400000002</v>
      </c>
      <c r="Q141" s="274">
        <v>152380</v>
      </c>
      <c r="R141" s="274">
        <v>512.32000000000005</v>
      </c>
      <c r="S141" s="274">
        <v>1232346</v>
      </c>
      <c r="T141" s="274">
        <v>18000</v>
      </c>
      <c r="U141" s="275">
        <v>1922044</v>
      </c>
      <c r="X141" s="275">
        <v>954334.08</v>
      </c>
      <c r="Y141" s="275">
        <v>88613.92</v>
      </c>
      <c r="AA141" s="275">
        <v>0</v>
      </c>
    </row>
    <row r="142" spans="1:27" x14ac:dyDescent="0.2">
      <c r="A142" s="291" t="s">
        <v>2104</v>
      </c>
      <c r="B142" s="273">
        <v>641890.85</v>
      </c>
      <c r="C142" s="273">
        <v>212100</v>
      </c>
      <c r="D142" s="273">
        <v>44141.36</v>
      </c>
      <c r="F142" s="291">
        <v>1148212.78</v>
      </c>
      <c r="G142" s="291">
        <v>252603.06</v>
      </c>
      <c r="K142" s="277">
        <v>830</v>
      </c>
      <c r="N142" s="291">
        <v>1034850.95</v>
      </c>
      <c r="P142" s="274">
        <v>2392523.64</v>
      </c>
      <c r="Q142" s="274">
        <v>399400</v>
      </c>
      <c r="R142" s="274">
        <v>779.18</v>
      </c>
      <c r="S142" s="274">
        <v>884961</v>
      </c>
      <c r="T142" s="274">
        <v>16500</v>
      </c>
      <c r="U142" s="275">
        <v>1592951</v>
      </c>
      <c r="X142" s="275">
        <v>1115495.1000000001</v>
      </c>
      <c r="Y142" s="275">
        <v>220965.04</v>
      </c>
      <c r="AA142" s="275">
        <v>0</v>
      </c>
    </row>
    <row r="143" spans="1:27" x14ac:dyDescent="0.2">
      <c r="A143" s="291" t="s">
        <v>2105</v>
      </c>
      <c r="B143" s="273">
        <v>508224.75</v>
      </c>
      <c r="C143" s="273">
        <v>6750</v>
      </c>
      <c r="D143" s="273">
        <v>53201.41</v>
      </c>
      <c r="F143" s="291">
        <v>185277.29</v>
      </c>
      <c r="G143" s="291">
        <v>148314.48000000001</v>
      </c>
      <c r="K143" s="277">
        <v>193.04</v>
      </c>
      <c r="N143" s="291">
        <v>1778360.15</v>
      </c>
      <c r="P143" s="274">
        <v>2684272.1</v>
      </c>
      <c r="Q143" s="274">
        <v>168822</v>
      </c>
      <c r="R143" s="274">
        <v>849.5</v>
      </c>
      <c r="S143" s="274">
        <v>960998.5</v>
      </c>
      <c r="T143" s="274">
        <v>16500</v>
      </c>
      <c r="U143" s="275">
        <v>1798365.5</v>
      </c>
      <c r="X143" s="275">
        <v>1418773.96</v>
      </c>
      <c r="Y143" s="275">
        <v>170647.01</v>
      </c>
      <c r="AA143" s="275">
        <v>0</v>
      </c>
    </row>
    <row r="144" spans="1:27" x14ac:dyDescent="0.2">
      <c r="A144" s="291" t="s">
        <v>2106</v>
      </c>
      <c r="B144" s="273">
        <v>852037.37</v>
      </c>
      <c r="C144" s="273">
        <v>17760</v>
      </c>
      <c r="D144" s="273">
        <v>77445.94</v>
      </c>
      <c r="F144" s="291">
        <v>403075.63</v>
      </c>
      <c r="G144" s="291">
        <v>43188.65</v>
      </c>
      <c r="K144" s="277">
        <v>994.25</v>
      </c>
      <c r="N144" s="291">
        <v>2463401.71</v>
      </c>
      <c r="P144" s="274">
        <v>2162224.7999999998</v>
      </c>
      <c r="Q144" s="274">
        <v>132890</v>
      </c>
      <c r="S144" s="274">
        <v>1466542</v>
      </c>
      <c r="T144" s="274">
        <v>16500</v>
      </c>
      <c r="U144" s="275">
        <v>2121722</v>
      </c>
      <c r="X144" s="275">
        <v>764601.76</v>
      </c>
      <c r="Y144" s="275">
        <v>141503.74</v>
      </c>
      <c r="AA144" s="275">
        <v>0</v>
      </c>
    </row>
    <row r="145" spans="1:27" x14ac:dyDescent="0.2">
      <c r="A145" s="291" t="s">
        <v>2107</v>
      </c>
      <c r="B145" s="273">
        <v>287442.44</v>
      </c>
      <c r="C145" s="273">
        <v>6750</v>
      </c>
      <c r="D145" s="273">
        <v>117046.31</v>
      </c>
      <c r="F145" s="291">
        <v>64490.33</v>
      </c>
      <c r="G145" s="291">
        <v>100151.24</v>
      </c>
      <c r="K145" s="277">
        <v>762.8</v>
      </c>
      <c r="N145" s="291">
        <v>1748544.54</v>
      </c>
      <c r="P145" s="274">
        <v>2890677.63</v>
      </c>
      <c r="Q145" s="274">
        <v>95795</v>
      </c>
      <c r="R145" s="274">
        <v>511.16</v>
      </c>
      <c r="S145" s="274">
        <v>1618754.5</v>
      </c>
      <c r="U145" s="275">
        <v>2667468.5</v>
      </c>
      <c r="X145" s="275">
        <v>1205015.4099999999</v>
      </c>
      <c r="Y145" s="275">
        <v>97519.87</v>
      </c>
      <c r="AA145" s="275">
        <v>0</v>
      </c>
    </row>
    <row r="146" spans="1:27" x14ac:dyDescent="0.2">
      <c r="A146" s="291" t="s">
        <v>2108</v>
      </c>
      <c r="B146" s="273">
        <v>203151.91</v>
      </c>
      <c r="C146" s="273">
        <v>65150</v>
      </c>
      <c r="D146" s="273">
        <v>171966.06</v>
      </c>
      <c r="F146" s="291">
        <v>1325772.78</v>
      </c>
      <c r="G146" s="291">
        <v>140313.71</v>
      </c>
      <c r="K146" s="277">
        <v>170</v>
      </c>
      <c r="M146" s="291">
        <v>4381.12</v>
      </c>
      <c r="N146" s="291">
        <v>577706.88</v>
      </c>
      <c r="P146" s="274">
        <v>2401492.19</v>
      </c>
      <c r="R146" s="274">
        <v>731.89</v>
      </c>
      <c r="S146" s="274">
        <v>1898396.5</v>
      </c>
      <c r="T146" s="274">
        <v>27500</v>
      </c>
      <c r="U146" s="275">
        <v>2731218.5</v>
      </c>
      <c r="X146" s="275">
        <v>1130011</v>
      </c>
      <c r="Y146" s="275">
        <v>157444.41</v>
      </c>
      <c r="AA146" s="275">
        <v>0</v>
      </c>
    </row>
    <row r="147" spans="1:27" x14ac:dyDescent="0.2">
      <c r="A147" s="291" t="s">
        <v>2109</v>
      </c>
      <c r="B147" s="273">
        <v>566207.21</v>
      </c>
      <c r="C147" s="273">
        <v>169880</v>
      </c>
      <c r="D147" s="273">
        <v>253704.28</v>
      </c>
      <c r="F147" s="291">
        <v>5474.16</v>
      </c>
      <c r="G147" s="291">
        <v>196351.78</v>
      </c>
      <c r="K147" s="277">
        <v>2101.46</v>
      </c>
      <c r="N147" s="291">
        <v>3628551.99</v>
      </c>
      <c r="P147" s="274">
        <v>3109210.28</v>
      </c>
      <c r="Q147" s="274">
        <v>439430</v>
      </c>
      <c r="R147" s="274">
        <v>833.7</v>
      </c>
      <c r="S147" s="274">
        <v>885307.5</v>
      </c>
      <c r="T147" s="274">
        <v>16523.75</v>
      </c>
      <c r="U147" s="275">
        <v>1596724.5</v>
      </c>
      <c r="X147" s="275">
        <v>1829845.22</v>
      </c>
      <c r="Y147" s="275">
        <v>167193.41</v>
      </c>
      <c r="AA147" s="275">
        <v>0</v>
      </c>
    </row>
    <row r="148" spans="1:27" x14ac:dyDescent="0.2">
      <c r="A148" s="291" t="s">
        <v>2110</v>
      </c>
      <c r="B148" s="273">
        <v>490745.46</v>
      </c>
      <c r="C148" s="273">
        <v>0</v>
      </c>
      <c r="D148" s="273">
        <v>193079.11</v>
      </c>
      <c r="F148" s="291">
        <v>342934.72</v>
      </c>
      <c r="G148" s="291">
        <v>82142.559999999998</v>
      </c>
      <c r="K148" s="277">
        <v>170</v>
      </c>
      <c r="N148" s="291">
        <v>2252597.11</v>
      </c>
      <c r="P148" s="274">
        <v>2006881.26</v>
      </c>
      <c r="Q148" s="274">
        <v>63400</v>
      </c>
      <c r="R148" s="274">
        <v>838.63</v>
      </c>
      <c r="S148" s="274">
        <v>1493915.5</v>
      </c>
      <c r="T148" s="274">
        <v>33000</v>
      </c>
      <c r="U148" s="275">
        <v>2137181.5</v>
      </c>
      <c r="X148" s="275">
        <v>926099.25</v>
      </c>
      <c r="Y148" s="275">
        <v>182829.29</v>
      </c>
      <c r="AA148" s="275">
        <v>0</v>
      </c>
    </row>
    <row r="149" spans="1:27" x14ac:dyDescent="0.2">
      <c r="A149" s="291" t="s">
        <v>2111</v>
      </c>
      <c r="B149" s="273">
        <v>215311.47</v>
      </c>
      <c r="C149" s="273">
        <v>50725</v>
      </c>
      <c r="D149" s="273">
        <v>37329.18</v>
      </c>
      <c r="F149" s="291">
        <v>1500613.56</v>
      </c>
      <c r="G149" s="291">
        <v>56605.17</v>
      </c>
      <c r="K149" s="277">
        <v>160</v>
      </c>
      <c r="N149" s="291">
        <v>605433.22</v>
      </c>
      <c r="P149" s="274">
        <v>1408445.75</v>
      </c>
      <c r="Q149" s="274">
        <v>51125</v>
      </c>
      <c r="R149" s="274">
        <v>366.27</v>
      </c>
      <c r="S149" s="274">
        <v>491799</v>
      </c>
      <c r="U149" s="275">
        <v>895941</v>
      </c>
      <c r="X149" s="275">
        <v>729182.34</v>
      </c>
      <c r="Y149" s="275">
        <v>195480.81</v>
      </c>
      <c r="AA149" s="275">
        <v>0</v>
      </c>
    </row>
    <row r="150" spans="1:27" x14ac:dyDescent="0.2">
      <c r="A150" s="291" t="s">
        <v>2112</v>
      </c>
      <c r="B150" s="273">
        <v>301166.89</v>
      </c>
      <c r="C150" s="273">
        <v>47680</v>
      </c>
      <c r="D150" s="273">
        <v>81717.22</v>
      </c>
      <c r="F150" s="291">
        <v>1061080.52</v>
      </c>
      <c r="G150" s="291">
        <v>52647.57</v>
      </c>
      <c r="K150" s="277">
        <v>320</v>
      </c>
      <c r="N150" s="291">
        <v>698047.3</v>
      </c>
      <c r="P150" s="274">
        <v>1636318.87</v>
      </c>
      <c r="Q150" s="274">
        <v>53140</v>
      </c>
      <c r="R150" s="274">
        <v>483.31</v>
      </c>
      <c r="S150" s="274">
        <v>1398171.5</v>
      </c>
      <c r="T150" s="274">
        <v>33000</v>
      </c>
      <c r="U150" s="275">
        <v>1796941.5</v>
      </c>
      <c r="X150" s="275">
        <v>960490.53</v>
      </c>
      <c r="Y150" s="275">
        <v>133024.76999999999</v>
      </c>
      <c r="AA150" s="275">
        <v>0</v>
      </c>
    </row>
    <row r="151" spans="1:27" x14ac:dyDescent="0.2">
      <c r="A151" s="291" t="s">
        <v>2113</v>
      </c>
      <c r="B151" s="273">
        <v>194190.06</v>
      </c>
      <c r="C151" s="273">
        <v>64800</v>
      </c>
      <c r="D151" s="273">
        <v>67558.100000000006</v>
      </c>
      <c r="F151" s="291">
        <v>1069480</v>
      </c>
      <c r="G151" s="291">
        <v>90024.34</v>
      </c>
      <c r="K151" s="277">
        <v>760.33</v>
      </c>
      <c r="N151" s="291">
        <v>399608.02</v>
      </c>
      <c r="P151" s="274">
        <v>1089543.17</v>
      </c>
      <c r="Q151" s="274">
        <v>50000</v>
      </c>
      <c r="R151" s="274">
        <v>243.55</v>
      </c>
      <c r="S151" s="274">
        <v>359205</v>
      </c>
      <c r="T151" s="274">
        <v>33000</v>
      </c>
      <c r="U151" s="275">
        <v>730884</v>
      </c>
      <c r="X151" s="275">
        <v>540715.4</v>
      </c>
      <c r="Y151" s="275">
        <v>117358</v>
      </c>
      <c r="AA151" s="275">
        <v>0</v>
      </c>
    </row>
    <row r="152" spans="1:27" x14ac:dyDescent="0.2">
      <c r="A152" s="291" t="s">
        <v>2114</v>
      </c>
      <c r="B152" s="273">
        <v>148764.49</v>
      </c>
      <c r="C152" s="273">
        <v>12600</v>
      </c>
      <c r="D152" s="273">
        <v>58087.07</v>
      </c>
      <c r="F152" s="291">
        <v>59962.45</v>
      </c>
      <c r="G152" s="291">
        <v>145622.89000000001</v>
      </c>
      <c r="K152" s="277">
        <v>0</v>
      </c>
      <c r="N152" s="291">
        <v>1677902.08</v>
      </c>
      <c r="P152" s="274">
        <v>1854939.87</v>
      </c>
      <c r="Q152" s="274">
        <v>85000</v>
      </c>
      <c r="R152" s="274">
        <v>250.94</v>
      </c>
      <c r="S152" s="274">
        <v>738853.5</v>
      </c>
      <c r="T152" s="274">
        <v>16500</v>
      </c>
      <c r="U152" s="275">
        <v>1608753.5</v>
      </c>
      <c r="X152" s="275">
        <v>717282.24</v>
      </c>
      <c r="Y152" s="275">
        <v>104442.92</v>
      </c>
      <c r="AA152" s="275">
        <v>1200</v>
      </c>
    </row>
    <row r="153" spans="1:27" x14ac:dyDescent="0.2">
      <c r="A153" s="291" t="s">
        <v>2115</v>
      </c>
      <c r="B153" s="273">
        <v>161774.29</v>
      </c>
      <c r="C153" s="273">
        <v>65200</v>
      </c>
      <c r="D153" s="273">
        <v>93820.44</v>
      </c>
      <c r="F153" s="291">
        <v>736373.22</v>
      </c>
      <c r="G153" s="291">
        <v>117597.11</v>
      </c>
      <c r="K153" s="277">
        <v>320</v>
      </c>
      <c r="N153" s="291">
        <v>511906.95</v>
      </c>
      <c r="P153" s="274">
        <v>2306382.5699999998</v>
      </c>
      <c r="Q153" s="274">
        <v>142200</v>
      </c>
      <c r="R153" s="274">
        <v>508.74</v>
      </c>
      <c r="S153" s="274">
        <v>1866953</v>
      </c>
      <c r="T153" s="274">
        <v>49500</v>
      </c>
      <c r="U153" s="275">
        <v>2796631</v>
      </c>
      <c r="X153" s="275">
        <v>1184124.93</v>
      </c>
      <c r="Y153" s="275">
        <v>140021.88</v>
      </c>
      <c r="AA153" s="275">
        <v>0</v>
      </c>
    </row>
    <row r="154" spans="1:27" x14ac:dyDescent="0.2">
      <c r="A154" s="291" t="s">
        <v>2116</v>
      </c>
      <c r="B154" s="273">
        <v>696685.78</v>
      </c>
      <c r="C154" s="273">
        <v>84400</v>
      </c>
      <c r="D154" s="273">
        <v>74308.44</v>
      </c>
      <c r="F154" s="291">
        <v>671642.85</v>
      </c>
      <c r="G154" s="291">
        <v>151411.28</v>
      </c>
      <c r="K154" s="277">
        <v>740.99</v>
      </c>
      <c r="N154" s="291">
        <v>3252587.34</v>
      </c>
      <c r="P154" s="274">
        <v>2061581.05</v>
      </c>
      <c r="Q154" s="274">
        <v>161500</v>
      </c>
      <c r="R154" s="274">
        <v>1046.2</v>
      </c>
      <c r="S154" s="274">
        <v>1370121.5</v>
      </c>
      <c r="T154" s="274">
        <v>33000</v>
      </c>
      <c r="U154" s="275">
        <v>1973676.5</v>
      </c>
      <c r="X154" s="275">
        <v>1157726.0900000001</v>
      </c>
      <c r="Y154" s="275">
        <v>233866.27</v>
      </c>
      <c r="AA154" s="275">
        <v>0</v>
      </c>
    </row>
    <row r="155" spans="1:27" x14ac:dyDescent="0.2">
      <c r="A155" s="291" t="s">
        <v>2161</v>
      </c>
      <c r="B155" s="273">
        <v>416241.29</v>
      </c>
      <c r="C155" s="273">
        <v>12600</v>
      </c>
      <c r="D155" s="273">
        <v>85516.2</v>
      </c>
      <c r="F155" s="291">
        <v>1506747.24</v>
      </c>
      <c r="G155" s="291">
        <v>83456.42</v>
      </c>
      <c r="K155" s="277">
        <v>0</v>
      </c>
      <c r="N155" s="291">
        <v>2705484.32</v>
      </c>
      <c r="P155" s="274">
        <v>1849648.47</v>
      </c>
      <c r="R155" s="274">
        <v>1306.8</v>
      </c>
      <c r="S155" s="274">
        <v>1226549.5</v>
      </c>
      <c r="T155" s="274">
        <v>16500</v>
      </c>
      <c r="U155" s="275">
        <v>1978846.5</v>
      </c>
      <c r="X155" s="275">
        <v>936766.13</v>
      </c>
      <c r="Y155" s="275">
        <v>134123.54</v>
      </c>
      <c r="AA155" s="275">
        <v>0</v>
      </c>
    </row>
    <row r="156" spans="1:27" x14ac:dyDescent="0.2">
      <c r="A156" s="291" t="s">
        <v>2117</v>
      </c>
      <c r="B156" s="273">
        <v>317821.8</v>
      </c>
      <c r="C156" s="273">
        <v>0</v>
      </c>
      <c r="D156" s="273">
        <v>64506.3</v>
      </c>
      <c r="F156" s="291">
        <v>633343.21</v>
      </c>
      <c r="G156" s="291">
        <v>595261.55000000005</v>
      </c>
      <c r="I156" s="277">
        <v>17820</v>
      </c>
      <c r="K156" s="277">
        <v>1540</v>
      </c>
      <c r="M156" s="291">
        <v>3450.4</v>
      </c>
      <c r="N156" s="291">
        <v>1733406.94</v>
      </c>
      <c r="P156" s="274">
        <v>1130088.18</v>
      </c>
      <c r="Q156" s="274">
        <v>456500</v>
      </c>
      <c r="R156" s="274">
        <v>397.21</v>
      </c>
      <c r="S156" s="274">
        <v>1825860</v>
      </c>
      <c r="T156" s="274">
        <v>350</v>
      </c>
      <c r="U156" s="275">
        <v>2174670</v>
      </c>
      <c r="X156" s="275">
        <v>954624.71</v>
      </c>
      <c r="Y156" s="275">
        <v>309692.27</v>
      </c>
    </row>
    <row r="157" spans="1:27" x14ac:dyDescent="0.2">
      <c r="A157" s="291" t="s">
        <v>2118</v>
      </c>
      <c r="B157" s="273">
        <v>357937.6</v>
      </c>
      <c r="C157" s="273">
        <v>0</v>
      </c>
      <c r="D157" s="273">
        <v>31267.56</v>
      </c>
      <c r="F157" s="291">
        <v>328318.33</v>
      </c>
      <c r="G157" s="291">
        <v>24724.62</v>
      </c>
      <c r="I157" s="277">
        <v>16500</v>
      </c>
      <c r="M157" s="291">
        <v>-12995.5</v>
      </c>
      <c r="N157" s="291">
        <v>1890457.72</v>
      </c>
      <c r="P157" s="274">
        <v>886410.3</v>
      </c>
      <c r="Q157" s="274">
        <v>221000</v>
      </c>
      <c r="R157" s="274">
        <v>370.48</v>
      </c>
      <c r="S157" s="274">
        <v>623800</v>
      </c>
      <c r="U157" s="275">
        <v>869833</v>
      </c>
      <c r="X157" s="275">
        <v>558307.57999999996</v>
      </c>
      <c r="Y157" s="275">
        <v>135065.72</v>
      </c>
      <c r="AA157" s="275">
        <v>40500</v>
      </c>
    </row>
    <row r="158" spans="1:27" x14ac:dyDescent="0.2">
      <c r="A158" s="291" t="s">
        <v>2119</v>
      </c>
      <c r="B158" s="273">
        <v>778096.69</v>
      </c>
      <c r="C158" s="273">
        <v>0</v>
      </c>
      <c r="D158" s="273">
        <v>74507.850000000006</v>
      </c>
      <c r="F158" s="291">
        <v>2324664.98</v>
      </c>
      <c r="G158" s="291">
        <v>15838.62</v>
      </c>
      <c r="I158" s="277">
        <v>19860</v>
      </c>
      <c r="K158" s="277">
        <v>324</v>
      </c>
      <c r="M158" s="291">
        <v>1642</v>
      </c>
      <c r="N158" s="291">
        <v>715300.29</v>
      </c>
      <c r="P158" s="274">
        <v>1290693.1599999999</v>
      </c>
      <c r="Q158" s="274">
        <v>497020</v>
      </c>
      <c r="R158" s="274">
        <v>836.63</v>
      </c>
      <c r="S158" s="274">
        <v>1214710</v>
      </c>
      <c r="U158" s="275">
        <v>1599530</v>
      </c>
      <c r="X158" s="275">
        <v>1006318.84</v>
      </c>
      <c r="Y158" s="275">
        <v>246455.52</v>
      </c>
      <c r="AA158" s="275">
        <v>2.1</v>
      </c>
    </row>
    <row r="159" spans="1:27" x14ac:dyDescent="0.2">
      <c r="A159" s="291" t="s">
        <v>2120</v>
      </c>
      <c r="B159" s="273">
        <v>628201.43999999994</v>
      </c>
      <c r="C159" s="273">
        <v>0</v>
      </c>
      <c r="D159" s="273">
        <v>96225.93</v>
      </c>
      <c r="F159" s="291">
        <v>368736.79</v>
      </c>
      <c r="G159" s="291">
        <v>57752.45</v>
      </c>
      <c r="I159" s="277">
        <v>15902.5</v>
      </c>
      <c r="K159" s="277">
        <v>5.9</v>
      </c>
      <c r="N159" s="291">
        <v>1595931.52</v>
      </c>
      <c r="P159" s="274">
        <v>1107956.58</v>
      </c>
      <c r="Q159" s="274">
        <v>497000</v>
      </c>
      <c r="R159" s="274">
        <v>1566.09</v>
      </c>
      <c r="S159" s="274">
        <v>750640</v>
      </c>
      <c r="T159" s="274">
        <v>1600</v>
      </c>
      <c r="U159" s="275">
        <v>1109899</v>
      </c>
      <c r="X159" s="275">
        <v>687238.15</v>
      </c>
      <c r="Y159" s="275">
        <v>128678.79</v>
      </c>
      <c r="AA159" s="275">
        <v>144000.04999999999</v>
      </c>
    </row>
    <row r="160" spans="1:27" x14ac:dyDescent="0.2">
      <c r="A160" s="291" t="s">
        <v>2121</v>
      </c>
      <c r="B160" s="273">
        <v>341514.88</v>
      </c>
      <c r="C160" s="273">
        <v>0</v>
      </c>
      <c r="D160" s="273">
        <v>32228.25</v>
      </c>
      <c r="F160" s="291">
        <v>329532.84999999998</v>
      </c>
      <c r="G160" s="291">
        <v>151375.76</v>
      </c>
      <c r="H160" s="277">
        <v>0</v>
      </c>
      <c r="I160" s="277">
        <v>84338</v>
      </c>
      <c r="K160" s="277">
        <v>125</v>
      </c>
      <c r="N160" s="291">
        <v>2218013.29</v>
      </c>
      <c r="P160" s="274">
        <v>1426269.04</v>
      </c>
      <c r="Q160" s="274">
        <v>32700</v>
      </c>
      <c r="R160" s="274">
        <v>759.52</v>
      </c>
      <c r="S160" s="274">
        <v>1821104.5</v>
      </c>
      <c r="T160" s="274">
        <v>12897.94</v>
      </c>
      <c r="U160" s="275">
        <v>2198916.5</v>
      </c>
      <c r="X160" s="275">
        <v>568313.92000000004</v>
      </c>
      <c r="Y160" s="275">
        <v>93544.639999999999</v>
      </c>
    </row>
    <row r="161" spans="1:27" x14ac:dyDescent="0.2">
      <c r="A161" s="291" t="s">
        <v>2122</v>
      </c>
      <c r="B161" s="273">
        <v>308482.28999999998</v>
      </c>
      <c r="C161" s="273">
        <v>0</v>
      </c>
      <c r="D161" s="273">
        <v>29920.98</v>
      </c>
      <c r="F161" s="291">
        <v>129636.72</v>
      </c>
      <c r="G161" s="291">
        <v>831312.64</v>
      </c>
      <c r="K161" s="277">
        <v>415.65</v>
      </c>
      <c r="M161" s="291">
        <v>-117382.42</v>
      </c>
      <c r="N161" s="291">
        <v>1904185.77</v>
      </c>
      <c r="P161" s="274">
        <v>2636562.1800000002</v>
      </c>
      <c r="Q161" s="274">
        <v>131545</v>
      </c>
      <c r="R161" s="274">
        <v>410.8</v>
      </c>
      <c r="S161" s="274">
        <v>2311395</v>
      </c>
      <c r="U161" s="275">
        <v>3015473</v>
      </c>
      <c r="X161" s="275">
        <v>901161.02</v>
      </c>
      <c r="Y161" s="275">
        <v>154607.22</v>
      </c>
    </row>
    <row r="162" spans="1:27" x14ac:dyDescent="0.2">
      <c r="A162" s="291" t="s">
        <v>2123</v>
      </c>
      <c r="B162" s="273">
        <v>225902.88</v>
      </c>
      <c r="C162" s="273">
        <v>0</v>
      </c>
      <c r="D162" s="273">
        <v>17419.490000000002</v>
      </c>
      <c r="F162" s="291">
        <v>404567.36</v>
      </c>
      <c r="G162" s="291">
        <v>834641.94</v>
      </c>
      <c r="K162" s="277">
        <v>486.05</v>
      </c>
      <c r="N162" s="291">
        <v>2050038.21</v>
      </c>
      <c r="P162" s="274">
        <v>2470087.88</v>
      </c>
      <c r="Q162" s="274">
        <v>208735</v>
      </c>
      <c r="R162" s="274">
        <v>294.48</v>
      </c>
      <c r="S162" s="274">
        <v>1527070.94</v>
      </c>
      <c r="T162" s="274">
        <v>12897.94</v>
      </c>
      <c r="U162" s="275">
        <v>2127389.12</v>
      </c>
      <c r="X162" s="275">
        <v>692740.85</v>
      </c>
      <c r="Y162" s="275">
        <v>166365.98000000001</v>
      </c>
      <c r="AA162" s="275">
        <v>0.28000000000000003</v>
      </c>
    </row>
    <row r="163" spans="1:27" x14ac:dyDescent="0.2">
      <c r="A163" s="291" t="s">
        <v>2124</v>
      </c>
      <c r="B163" s="273">
        <v>478637.54</v>
      </c>
      <c r="C163" s="273">
        <v>0</v>
      </c>
      <c r="D163" s="273">
        <v>39772.44</v>
      </c>
      <c r="F163" s="291">
        <v>2129108.5699999998</v>
      </c>
      <c r="G163" s="291">
        <v>255718.9</v>
      </c>
      <c r="K163" s="277">
        <v>497.5</v>
      </c>
      <c r="N163" s="291">
        <v>345682.71</v>
      </c>
      <c r="P163" s="274">
        <v>1609072.79</v>
      </c>
      <c r="Q163" s="274">
        <v>192595</v>
      </c>
      <c r="R163" s="274">
        <v>1188.5999999999999</v>
      </c>
      <c r="S163" s="274">
        <v>1927450</v>
      </c>
      <c r="U163" s="275">
        <v>2800997</v>
      </c>
      <c r="X163" s="275">
        <v>669848.72</v>
      </c>
      <c r="Y163" s="275">
        <v>381793.69</v>
      </c>
      <c r="Z163" s="275">
        <v>2</v>
      </c>
    </row>
    <row r="164" spans="1:27" x14ac:dyDescent="0.2">
      <c r="A164" s="291" t="s">
        <v>2125</v>
      </c>
      <c r="B164" s="273">
        <v>996635.38</v>
      </c>
      <c r="C164" s="273">
        <v>26128</v>
      </c>
      <c r="D164" s="273">
        <v>48205.33</v>
      </c>
      <c r="F164" s="291">
        <v>959935.3</v>
      </c>
      <c r="G164" s="291">
        <v>185880.68</v>
      </c>
      <c r="H164" s="277">
        <v>2400</v>
      </c>
      <c r="I164" s="277">
        <v>28840</v>
      </c>
      <c r="K164" s="277">
        <v>0</v>
      </c>
      <c r="N164" s="291">
        <v>633085.80000000005</v>
      </c>
      <c r="P164" s="274">
        <v>1108987.1100000001</v>
      </c>
      <c r="Q164" s="274">
        <v>267350</v>
      </c>
      <c r="R164" s="274">
        <v>2076.31</v>
      </c>
      <c r="S164" s="274">
        <v>978640</v>
      </c>
      <c r="T164" s="274">
        <v>30250</v>
      </c>
      <c r="U164" s="275">
        <v>1434115</v>
      </c>
      <c r="X164" s="275">
        <v>588302.26</v>
      </c>
      <c r="Y164" s="275">
        <v>114270.97</v>
      </c>
      <c r="AA164" s="275">
        <v>53300</v>
      </c>
    </row>
    <row r="165" spans="1:27" x14ac:dyDescent="0.2">
      <c r="A165" s="291" t="s">
        <v>2126</v>
      </c>
      <c r="B165" s="273">
        <v>767839.73</v>
      </c>
      <c r="C165" s="273">
        <v>0</v>
      </c>
      <c r="D165" s="273">
        <v>38673.31</v>
      </c>
      <c r="F165" s="291">
        <v>114744.76</v>
      </c>
      <c r="G165" s="291">
        <v>158619.06</v>
      </c>
      <c r="I165" s="277">
        <v>60562.5</v>
      </c>
      <c r="K165" s="277">
        <v>0</v>
      </c>
      <c r="N165" s="291">
        <v>1315994.6399999999</v>
      </c>
      <c r="P165" s="274">
        <v>1388764.56</v>
      </c>
      <c r="R165" s="274">
        <v>1916.62</v>
      </c>
      <c r="S165" s="274">
        <v>1192190</v>
      </c>
      <c r="T165" s="274">
        <v>35939</v>
      </c>
      <c r="U165" s="275">
        <v>1840089</v>
      </c>
      <c r="X165" s="275">
        <v>718909.06</v>
      </c>
      <c r="Y165" s="275">
        <v>103238.08</v>
      </c>
    </row>
    <row r="166" spans="1:27" x14ac:dyDescent="0.2">
      <c r="A166" s="291" t="s">
        <v>2127</v>
      </c>
      <c r="B166" s="273">
        <v>496819.91</v>
      </c>
      <c r="C166" s="273">
        <v>0</v>
      </c>
      <c r="D166" s="273">
        <v>53400.53</v>
      </c>
      <c r="F166" s="291">
        <v>124868.62</v>
      </c>
      <c r="G166" s="291">
        <v>72657.149999999994</v>
      </c>
      <c r="H166" s="277">
        <v>4400</v>
      </c>
      <c r="K166" s="277">
        <v>299.95999999999998</v>
      </c>
      <c r="N166" s="291">
        <v>1954472.19</v>
      </c>
      <c r="P166" s="274">
        <v>1701355.54</v>
      </c>
      <c r="Q166" s="274">
        <v>309284</v>
      </c>
      <c r="R166" s="274">
        <v>1032</v>
      </c>
      <c r="S166" s="274">
        <v>1046027.74</v>
      </c>
      <c r="T166" s="274">
        <v>6000</v>
      </c>
      <c r="U166" s="275">
        <v>1651767.74</v>
      </c>
      <c r="X166" s="275">
        <v>852807.06</v>
      </c>
      <c r="Y166" s="275">
        <v>747768.56</v>
      </c>
    </row>
    <row r="167" spans="1:27" x14ac:dyDescent="0.2">
      <c r="A167" s="291" t="s">
        <v>2128</v>
      </c>
      <c r="B167" s="273">
        <v>469053.52</v>
      </c>
      <c r="C167" s="273">
        <v>26128</v>
      </c>
      <c r="D167" s="273">
        <v>42331.75</v>
      </c>
      <c r="F167" s="291">
        <v>564883.15</v>
      </c>
      <c r="G167" s="291">
        <v>44659.95</v>
      </c>
      <c r="H167" s="277">
        <v>11490</v>
      </c>
      <c r="I167" s="277">
        <v>12139.28</v>
      </c>
      <c r="K167" s="277">
        <v>0</v>
      </c>
      <c r="N167" s="291">
        <v>1659140.58</v>
      </c>
      <c r="P167" s="274">
        <v>1156454.77</v>
      </c>
      <c r="R167" s="274">
        <v>1107.17</v>
      </c>
      <c r="S167" s="274">
        <v>1883800</v>
      </c>
      <c r="T167" s="274">
        <v>30000</v>
      </c>
      <c r="U167" s="275">
        <v>2324606</v>
      </c>
      <c r="X167" s="275">
        <v>641024.35</v>
      </c>
      <c r="Y167" s="275">
        <v>132794.31</v>
      </c>
    </row>
    <row r="168" spans="1:27" x14ac:dyDescent="0.2">
      <c r="A168" s="291" t="s">
        <v>2129</v>
      </c>
      <c r="B168" s="273">
        <v>265024.15999999997</v>
      </c>
      <c r="C168" s="273">
        <v>41324</v>
      </c>
      <c r="D168" s="273">
        <v>119458.44</v>
      </c>
      <c r="F168" s="291">
        <v>554806.73</v>
      </c>
      <c r="G168" s="291">
        <v>146476.57999999999</v>
      </c>
      <c r="H168" s="277">
        <v>10000</v>
      </c>
      <c r="I168" s="277">
        <v>10843.5</v>
      </c>
      <c r="K168" s="277">
        <v>139.83000000000001</v>
      </c>
      <c r="M168" s="291">
        <v>7821</v>
      </c>
      <c r="N168" s="291">
        <v>3430123.36</v>
      </c>
      <c r="P168" s="274">
        <v>1501565.7</v>
      </c>
      <c r="Q168" s="274">
        <v>159900</v>
      </c>
      <c r="R168" s="274">
        <v>758.45</v>
      </c>
      <c r="S168" s="274">
        <v>2293920</v>
      </c>
      <c r="T168" s="274">
        <v>95300</v>
      </c>
      <c r="U168" s="275">
        <v>2862740</v>
      </c>
      <c r="X168" s="275">
        <v>732897.71</v>
      </c>
      <c r="Y168" s="275">
        <v>230762.91</v>
      </c>
    </row>
    <row r="169" spans="1:27" x14ac:dyDescent="0.2">
      <c r="A169" s="291" t="s">
        <v>2130</v>
      </c>
      <c r="B169" s="273">
        <v>351397.15</v>
      </c>
      <c r="C169" s="273">
        <v>0</v>
      </c>
      <c r="D169" s="273">
        <v>57048.83</v>
      </c>
      <c r="F169" s="291">
        <v>416996.33</v>
      </c>
      <c r="G169" s="291">
        <v>110920.57</v>
      </c>
      <c r="K169" s="277">
        <v>901.92</v>
      </c>
      <c r="M169" s="291">
        <v>-11100</v>
      </c>
      <c r="N169" s="291">
        <v>2074034.47</v>
      </c>
      <c r="P169" s="274">
        <v>1061796.32</v>
      </c>
      <c r="Q169" s="274">
        <v>68800</v>
      </c>
      <c r="R169" s="274">
        <v>1014.81</v>
      </c>
      <c r="S169" s="274">
        <v>627900</v>
      </c>
      <c r="T169" s="274">
        <v>1400</v>
      </c>
      <c r="U169" s="275">
        <v>1329800</v>
      </c>
      <c r="V169" s="275">
        <v>30000</v>
      </c>
      <c r="W169" s="275">
        <v>540</v>
      </c>
      <c r="X169" s="275">
        <v>468998.71</v>
      </c>
      <c r="Y169" s="275">
        <v>27382.23</v>
      </c>
    </row>
    <row r="170" spans="1:27" x14ac:dyDescent="0.2">
      <c r="A170" s="291" t="s">
        <v>2131</v>
      </c>
      <c r="B170" s="273">
        <v>390613.87</v>
      </c>
      <c r="C170" s="273">
        <v>0</v>
      </c>
      <c r="D170" s="273">
        <v>73268.58</v>
      </c>
      <c r="F170" s="291">
        <v>262954.59999999998</v>
      </c>
      <c r="G170" s="291">
        <v>44646.53</v>
      </c>
      <c r="K170" s="277">
        <v>140880.07999999999</v>
      </c>
      <c r="M170" s="291">
        <v>-2514.46</v>
      </c>
      <c r="N170" s="291">
        <v>2188176.4900000002</v>
      </c>
      <c r="P170" s="274">
        <v>1993152.9</v>
      </c>
      <c r="Q170" s="274">
        <v>165000</v>
      </c>
      <c r="R170" s="274">
        <v>27.8</v>
      </c>
      <c r="S170" s="274">
        <v>1020070</v>
      </c>
      <c r="T170" s="274">
        <v>4500</v>
      </c>
      <c r="U170" s="275">
        <v>1996433</v>
      </c>
      <c r="X170" s="275">
        <v>981662.33</v>
      </c>
      <c r="Y170" s="275">
        <v>127563.33</v>
      </c>
    </row>
    <row r="171" spans="1:27" x14ac:dyDescent="0.2">
      <c r="A171" s="291" t="s">
        <v>2132</v>
      </c>
      <c r="B171" s="273">
        <v>298888.84999999998</v>
      </c>
      <c r="C171" s="273">
        <v>0</v>
      </c>
      <c r="D171" s="273">
        <v>110083.58</v>
      </c>
      <c r="F171" s="291">
        <v>496232.65</v>
      </c>
      <c r="G171" s="291">
        <v>688494.52</v>
      </c>
      <c r="K171" s="277">
        <v>4468</v>
      </c>
      <c r="M171" s="291">
        <v>-65</v>
      </c>
      <c r="N171" s="291">
        <v>1890317.34</v>
      </c>
      <c r="P171" s="274">
        <v>1753855.92</v>
      </c>
      <c r="Q171" s="274">
        <v>90000</v>
      </c>
      <c r="R171" s="274">
        <v>1124</v>
      </c>
      <c r="S171" s="274">
        <v>1191328</v>
      </c>
      <c r="T171" s="274">
        <v>4200</v>
      </c>
      <c r="U171" s="275">
        <v>1752238</v>
      </c>
      <c r="X171" s="275">
        <v>1153148.05</v>
      </c>
      <c r="Y171" s="275">
        <v>114339.37</v>
      </c>
    </row>
    <row r="172" spans="1:27" x14ac:dyDescent="0.2">
      <c r="A172" s="291" t="s">
        <v>2133</v>
      </c>
      <c r="B172" s="273">
        <v>564168.56000000006</v>
      </c>
      <c r="C172" s="273">
        <v>0</v>
      </c>
      <c r="D172" s="273">
        <v>46320.14</v>
      </c>
      <c r="F172" s="291">
        <v>340266.95</v>
      </c>
      <c r="G172" s="291">
        <v>167376.24</v>
      </c>
      <c r="K172" s="277">
        <v>185901.8</v>
      </c>
      <c r="M172" s="291">
        <v>-2270</v>
      </c>
      <c r="N172" s="291">
        <v>2400624.13</v>
      </c>
      <c r="P172" s="274">
        <v>1321225.75</v>
      </c>
      <c r="Q172" s="274">
        <v>321630</v>
      </c>
      <c r="R172" s="274">
        <v>1018.68</v>
      </c>
      <c r="S172" s="274">
        <v>1900286</v>
      </c>
      <c r="T172" s="274">
        <v>3700</v>
      </c>
      <c r="U172" s="275">
        <v>2489776</v>
      </c>
      <c r="W172" s="275">
        <v>4874</v>
      </c>
      <c r="X172" s="275">
        <v>851391.78</v>
      </c>
      <c r="Y172" s="275">
        <v>176469.17</v>
      </c>
    </row>
    <row r="173" spans="1:27" x14ac:dyDescent="0.2">
      <c r="A173" s="291" t="s">
        <v>2134</v>
      </c>
      <c r="B173" s="273">
        <v>686798.27</v>
      </c>
      <c r="C173" s="273">
        <v>0</v>
      </c>
      <c r="D173" s="273">
        <v>29038.32</v>
      </c>
      <c r="F173" s="291">
        <v>714558</v>
      </c>
      <c r="G173" s="291">
        <v>521582.42</v>
      </c>
      <c r="K173" s="277">
        <v>13640.35</v>
      </c>
      <c r="M173" s="291">
        <v>-16.899999999999999</v>
      </c>
      <c r="N173" s="291">
        <v>1658240.02</v>
      </c>
      <c r="P173" s="274">
        <v>1939331.22</v>
      </c>
      <c r="Q173" s="274">
        <v>121800</v>
      </c>
      <c r="R173" s="274">
        <v>1886.21</v>
      </c>
      <c r="S173" s="274">
        <v>1115210</v>
      </c>
      <c r="T173" s="274">
        <v>1710</v>
      </c>
      <c r="U173" s="275">
        <v>2107494</v>
      </c>
      <c r="X173" s="275">
        <v>1154366.08</v>
      </c>
      <c r="Y173" s="275">
        <v>173307.3</v>
      </c>
    </row>
    <row r="174" spans="1:27" x14ac:dyDescent="0.2">
      <c r="A174" s="291" t="s">
        <v>2135</v>
      </c>
      <c r="B174" s="273">
        <v>140082.60999999999</v>
      </c>
      <c r="C174" s="273">
        <v>0</v>
      </c>
      <c r="D174" s="273">
        <v>40078.04</v>
      </c>
      <c r="F174" s="291">
        <v>409224.23</v>
      </c>
      <c r="G174" s="291">
        <v>68933.58</v>
      </c>
      <c r="M174" s="291">
        <v>14226.53</v>
      </c>
      <c r="N174" s="291">
        <v>2400624.13</v>
      </c>
      <c r="P174" s="274">
        <v>1965927.47</v>
      </c>
      <c r="Q174" s="274">
        <v>242725</v>
      </c>
      <c r="R174" s="274">
        <v>560.74</v>
      </c>
      <c r="S174" s="274">
        <v>1119741</v>
      </c>
      <c r="T174" s="274">
        <v>4400</v>
      </c>
      <c r="U174" s="275">
        <v>2214527</v>
      </c>
      <c r="X174" s="275">
        <v>1047093.43</v>
      </c>
      <c r="Y174" s="275">
        <v>97833.03</v>
      </c>
    </row>
    <row r="175" spans="1:27" x14ac:dyDescent="0.2">
      <c r="A175" s="291" t="s">
        <v>2136</v>
      </c>
      <c r="B175" s="273">
        <v>1039602.54</v>
      </c>
      <c r="C175" s="273">
        <v>17380</v>
      </c>
      <c r="D175" s="273">
        <v>13109.73</v>
      </c>
      <c r="F175" s="291">
        <v>150842.99</v>
      </c>
      <c r="G175" s="291">
        <v>87397.57</v>
      </c>
      <c r="K175" s="277">
        <v>65.42</v>
      </c>
      <c r="N175" s="291">
        <v>1908740.29</v>
      </c>
      <c r="P175" s="274">
        <v>1822277.42</v>
      </c>
      <c r="Q175" s="274">
        <v>452850</v>
      </c>
      <c r="R175" s="274">
        <v>2543.16</v>
      </c>
      <c r="S175" s="274">
        <v>1343990</v>
      </c>
      <c r="T175" s="274">
        <v>2379.98</v>
      </c>
      <c r="U175" s="275">
        <v>2024610</v>
      </c>
      <c r="X175" s="275">
        <v>779788.21</v>
      </c>
      <c r="Y175" s="275">
        <v>149952.76999999999</v>
      </c>
    </row>
    <row r="176" spans="1:27" x14ac:dyDescent="0.2">
      <c r="A176" s="291" t="s">
        <v>2137</v>
      </c>
      <c r="B176" s="273">
        <v>903050.99</v>
      </c>
      <c r="C176" s="273">
        <v>55740</v>
      </c>
      <c r="D176" s="273">
        <v>23332.18</v>
      </c>
      <c r="F176" s="291">
        <v>529536.73</v>
      </c>
      <c r="G176" s="291">
        <v>222847.82</v>
      </c>
      <c r="K176" s="277">
        <v>972.06</v>
      </c>
      <c r="N176" s="291">
        <v>2036218.61</v>
      </c>
      <c r="P176" s="274">
        <v>2280183.2200000002</v>
      </c>
      <c r="Q176" s="274">
        <v>202360</v>
      </c>
      <c r="R176" s="274">
        <v>1038.6099999999999</v>
      </c>
      <c r="S176" s="274">
        <v>1384950</v>
      </c>
      <c r="U176" s="275">
        <v>2520665</v>
      </c>
      <c r="X176" s="275">
        <v>596265.05000000005</v>
      </c>
      <c r="Y176" s="275">
        <v>268635.55</v>
      </c>
    </row>
    <row r="177" spans="1:27" x14ac:dyDescent="0.2">
      <c r="A177" s="291" t="s">
        <v>2138</v>
      </c>
      <c r="B177" s="273">
        <v>723458.23</v>
      </c>
      <c r="C177" s="273">
        <v>12240</v>
      </c>
      <c r="D177" s="273">
        <v>16365.18</v>
      </c>
      <c r="F177" s="291">
        <v>141056.29999999999</v>
      </c>
      <c r="G177" s="291">
        <v>241416.95</v>
      </c>
      <c r="K177" s="277">
        <v>337.38</v>
      </c>
      <c r="M177" s="291">
        <v>1858.62</v>
      </c>
      <c r="N177" s="291">
        <v>2581996.2400000002</v>
      </c>
      <c r="P177" s="274">
        <v>1269057.43</v>
      </c>
      <c r="Q177" s="274">
        <v>149878</v>
      </c>
      <c r="R177" s="274">
        <v>882.33</v>
      </c>
      <c r="S177" s="274">
        <v>1169030</v>
      </c>
      <c r="U177" s="275">
        <v>1670155</v>
      </c>
      <c r="X177" s="275">
        <v>382138.92</v>
      </c>
      <c r="Y177" s="275">
        <v>203017.76</v>
      </c>
    </row>
    <row r="178" spans="1:27" x14ac:dyDescent="0.2">
      <c r="A178" s="291" t="s">
        <v>2139</v>
      </c>
      <c r="B178" s="273">
        <v>551583.36</v>
      </c>
      <c r="C178" s="273">
        <v>38600</v>
      </c>
      <c r="D178" s="273">
        <v>13098.64</v>
      </c>
      <c r="E178" s="273">
        <v>26120</v>
      </c>
      <c r="F178" s="291">
        <v>242785.66</v>
      </c>
      <c r="G178" s="291">
        <v>203873.53</v>
      </c>
      <c r="K178" s="277">
        <v>2590.8200000000002</v>
      </c>
      <c r="N178" s="291">
        <v>1442473.15</v>
      </c>
      <c r="P178" s="274">
        <v>1802477.22</v>
      </c>
      <c r="Q178" s="274">
        <v>159954</v>
      </c>
      <c r="R178" s="274">
        <v>1084.3699999999999</v>
      </c>
      <c r="S178" s="274">
        <v>995620</v>
      </c>
      <c r="T178" s="274">
        <v>180</v>
      </c>
      <c r="U178" s="275">
        <v>1730960</v>
      </c>
      <c r="X178" s="275">
        <v>897234.28</v>
      </c>
      <c r="Y178" s="275">
        <v>188397.77</v>
      </c>
    </row>
    <row r="179" spans="1:27" x14ac:dyDescent="0.2">
      <c r="A179" s="291" t="s">
        <v>2140</v>
      </c>
      <c r="B179" s="273">
        <v>797930</v>
      </c>
      <c r="C179" s="273">
        <v>36550</v>
      </c>
      <c r="D179" s="273">
        <v>6254.52</v>
      </c>
      <c r="F179" s="291">
        <v>302079.99</v>
      </c>
      <c r="G179" s="291">
        <v>131326.16</v>
      </c>
      <c r="K179" s="277">
        <v>0</v>
      </c>
      <c r="N179" s="291">
        <v>1708773.29</v>
      </c>
      <c r="P179" s="274">
        <v>1161070.78</v>
      </c>
      <c r="Q179" s="274">
        <v>104920</v>
      </c>
      <c r="R179" s="274">
        <v>1324.22</v>
      </c>
      <c r="S179" s="274">
        <v>1067430</v>
      </c>
      <c r="U179" s="275">
        <v>1484660</v>
      </c>
      <c r="X179" s="275">
        <v>545645.92000000004</v>
      </c>
      <c r="Y179" s="275">
        <v>182195.44</v>
      </c>
    </row>
    <row r="180" spans="1:27" x14ac:dyDescent="0.2">
      <c r="A180" s="291" t="s">
        <v>2141</v>
      </c>
      <c r="B180" s="273">
        <v>533559.56000000006</v>
      </c>
      <c r="C180" s="273">
        <v>32800</v>
      </c>
      <c r="D180" s="273">
        <v>13353.84</v>
      </c>
      <c r="F180" s="291">
        <v>31012.959999999999</v>
      </c>
      <c r="G180" s="291">
        <v>114898.02</v>
      </c>
      <c r="K180" s="277">
        <v>199.58</v>
      </c>
      <c r="M180" s="291">
        <v>1311</v>
      </c>
      <c r="N180" s="291">
        <v>1572242.02</v>
      </c>
      <c r="P180" s="274">
        <v>1314826.24</v>
      </c>
      <c r="Q180" s="274">
        <v>143600</v>
      </c>
      <c r="R180" s="274">
        <v>1782.97</v>
      </c>
      <c r="S180" s="274">
        <v>1030700</v>
      </c>
      <c r="U180" s="275">
        <v>1526870</v>
      </c>
      <c r="X180" s="275">
        <v>520130.94</v>
      </c>
      <c r="Y180" s="275">
        <v>64646.77</v>
      </c>
    </row>
    <row r="181" spans="1:27" x14ac:dyDescent="0.2">
      <c r="A181" s="291" t="s">
        <v>2142</v>
      </c>
      <c r="B181" s="273">
        <v>567717.15</v>
      </c>
      <c r="C181" s="273">
        <v>22520</v>
      </c>
      <c r="D181" s="273">
        <v>19191.93</v>
      </c>
      <c r="F181" s="291">
        <v>96721.75</v>
      </c>
      <c r="G181" s="291">
        <v>174067.95</v>
      </c>
      <c r="K181" s="277">
        <v>514.24</v>
      </c>
      <c r="N181" s="291">
        <v>1286359.3700000001</v>
      </c>
      <c r="P181" s="274">
        <v>1559977.3</v>
      </c>
      <c r="Q181" s="274">
        <v>230000</v>
      </c>
      <c r="R181" s="274">
        <v>893.04</v>
      </c>
      <c r="S181" s="274">
        <v>1108530</v>
      </c>
      <c r="U181" s="275">
        <v>1647220</v>
      </c>
      <c r="X181" s="275">
        <v>587264.62</v>
      </c>
      <c r="Y181" s="275">
        <v>89750.54</v>
      </c>
    </row>
    <row r="182" spans="1:27" x14ac:dyDescent="0.2">
      <c r="A182" s="291" t="s">
        <v>2143</v>
      </c>
      <c r="B182" s="273">
        <v>497210.89</v>
      </c>
      <c r="C182" s="273">
        <v>37235.14</v>
      </c>
      <c r="D182" s="273">
        <v>66560.52</v>
      </c>
      <c r="F182" s="291">
        <v>256821.21</v>
      </c>
      <c r="G182" s="291">
        <v>109031.08</v>
      </c>
      <c r="H182" s="277">
        <v>58919.47</v>
      </c>
      <c r="I182" s="277">
        <v>10091.620000000001</v>
      </c>
      <c r="J182" s="277">
        <v>1107</v>
      </c>
      <c r="M182" s="291">
        <v>2696</v>
      </c>
      <c r="N182" s="291">
        <v>1621669.25</v>
      </c>
      <c r="P182" s="274">
        <v>765625.52</v>
      </c>
      <c r="Q182" s="274">
        <v>73870</v>
      </c>
      <c r="R182" s="274">
        <v>805.24</v>
      </c>
      <c r="S182" s="274">
        <v>588280</v>
      </c>
      <c r="T182" s="274">
        <v>235871.4</v>
      </c>
      <c r="U182" s="275">
        <v>966583</v>
      </c>
      <c r="X182" s="275">
        <v>437146.51</v>
      </c>
      <c r="Y182" s="275">
        <v>86694.01</v>
      </c>
      <c r="AA182" s="275">
        <v>102.46</v>
      </c>
    </row>
    <row r="183" spans="1:27" x14ac:dyDescent="0.2">
      <c r="A183" s="291" t="s">
        <v>2144</v>
      </c>
      <c r="B183" s="273">
        <v>345758.02</v>
      </c>
      <c r="C183" s="273">
        <v>61638</v>
      </c>
      <c r="D183" s="273">
        <v>74419.02</v>
      </c>
      <c r="F183" s="291">
        <v>367586.36</v>
      </c>
      <c r="G183" s="291">
        <v>98123.02</v>
      </c>
      <c r="H183" s="277">
        <v>63760</v>
      </c>
      <c r="N183" s="291">
        <v>2143817.25</v>
      </c>
      <c r="P183" s="274">
        <v>1356464.65</v>
      </c>
      <c r="Q183" s="274">
        <v>286250</v>
      </c>
      <c r="R183" s="274">
        <v>439.86</v>
      </c>
      <c r="S183" s="274">
        <v>1312890</v>
      </c>
      <c r="T183" s="274">
        <v>80385</v>
      </c>
      <c r="U183" s="275">
        <v>1804260</v>
      </c>
      <c r="X183" s="275">
        <v>727660.65</v>
      </c>
      <c r="Y183" s="275">
        <v>141609.35999999999</v>
      </c>
    </row>
    <row r="184" spans="1:27" x14ac:dyDescent="0.2">
      <c r="A184" s="291" t="s">
        <v>2145</v>
      </c>
      <c r="B184" s="273">
        <v>494065.47</v>
      </c>
      <c r="C184" s="273">
        <v>19205.95</v>
      </c>
      <c r="D184" s="273">
        <v>28370.57</v>
      </c>
      <c r="F184" s="291">
        <v>2368700.42</v>
      </c>
      <c r="G184" s="291">
        <v>196917.94</v>
      </c>
      <c r="H184" s="277">
        <v>24135</v>
      </c>
      <c r="K184" s="277">
        <v>210</v>
      </c>
      <c r="N184" s="291">
        <v>309335.96999999997</v>
      </c>
      <c r="P184" s="274">
        <v>843615.16</v>
      </c>
      <c r="Q184" s="274">
        <v>93960</v>
      </c>
      <c r="R184" s="274">
        <v>23.29</v>
      </c>
      <c r="S184" s="274">
        <v>934880</v>
      </c>
      <c r="T184" s="274">
        <v>126600</v>
      </c>
      <c r="U184" s="275">
        <v>1249960</v>
      </c>
      <c r="X184" s="275">
        <v>476644.88</v>
      </c>
      <c r="Y184" s="275">
        <v>158292.85999999999</v>
      </c>
    </row>
    <row r="185" spans="1:27" x14ac:dyDescent="0.2">
      <c r="A185" s="291" t="s">
        <v>2146</v>
      </c>
      <c r="B185" s="273">
        <v>223850.23</v>
      </c>
      <c r="C185" s="273">
        <v>29293.61</v>
      </c>
      <c r="D185" s="273">
        <v>33064.71</v>
      </c>
      <c r="F185" s="291">
        <v>105284.57</v>
      </c>
      <c r="G185" s="291">
        <v>83370.03</v>
      </c>
      <c r="H185" s="277">
        <v>12300</v>
      </c>
      <c r="I185" s="277">
        <v>55037</v>
      </c>
      <c r="K185" s="277">
        <v>7911</v>
      </c>
      <c r="M185" s="291">
        <v>-20000</v>
      </c>
      <c r="N185" s="291">
        <v>1558084.6</v>
      </c>
      <c r="P185" s="274">
        <v>908450.14</v>
      </c>
      <c r="Q185" s="274">
        <v>86800</v>
      </c>
      <c r="R185" s="274">
        <v>479.94</v>
      </c>
      <c r="S185" s="274">
        <v>633650</v>
      </c>
      <c r="T185" s="274">
        <v>95292.99</v>
      </c>
      <c r="U185" s="275">
        <v>1038300</v>
      </c>
      <c r="X185" s="275">
        <v>630754.96</v>
      </c>
      <c r="Y185" s="275">
        <v>128116.59</v>
      </c>
    </row>
    <row r="186" spans="1:27" x14ac:dyDescent="0.2">
      <c r="A186" s="291" t="s">
        <v>2147</v>
      </c>
      <c r="B186" s="273">
        <v>485652.3</v>
      </c>
      <c r="C186" s="273">
        <v>54684.15</v>
      </c>
      <c r="D186" s="273">
        <v>27912.9</v>
      </c>
      <c r="F186" s="291">
        <v>402936.96</v>
      </c>
      <c r="G186" s="291">
        <v>248336.58</v>
      </c>
      <c r="H186" s="277">
        <v>300</v>
      </c>
      <c r="M186" s="291">
        <v>20571.91</v>
      </c>
      <c r="N186" s="291">
        <v>1939631.19</v>
      </c>
      <c r="P186" s="274">
        <v>1640032.03</v>
      </c>
      <c r="Q186" s="274">
        <v>148490</v>
      </c>
      <c r="R186" s="274">
        <v>730.31</v>
      </c>
      <c r="S186" s="274">
        <v>1068690</v>
      </c>
      <c r="T186" s="274">
        <v>164766</v>
      </c>
      <c r="U186" s="275">
        <v>1867316.96</v>
      </c>
      <c r="X186" s="275">
        <v>706307.15</v>
      </c>
      <c r="Y186" s="275">
        <v>226957.92</v>
      </c>
    </row>
    <row r="187" spans="1:27" x14ac:dyDescent="0.2">
      <c r="A187" s="291" t="s">
        <v>2148</v>
      </c>
      <c r="B187" s="273">
        <v>620906.69999999995</v>
      </c>
      <c r="C187" s="273">
        <v>39817.75</v>
      </c>
      <c r="D187" s="273">
        <v>212323.01</v>
      </c>
      <c r="F187" s="291">
        <v>132545.72</v>
      </c>
      <c r="G187" s="291">
        <v>118844.28</v>
      </c>
      <c r="H187" s="277">
        <v>15000</v>
      </c>
      <c r="I187" s="277">
        <v>10500</v>
      </c>
      <c r="K187" s="277">
        <v>457</v>
      </c>
      <c r="N187" s="291">
        <v>2258666.42</v>
      </c>
      <c r="P187" s="274">
        <v>2036625.99</v>
      </c>
      <c r="Q187" s="274">
        <v>115720</v>
      </c>
      <c r="R187" s="274">
        <v>1124.4100000000001</v>
      </c>
      <c r="S187" s="274">
        <v>1796940</v>
      </c>
      <c r="T187" s="274">
        <v>167308.01999999999</v>
      </c>
      <c r="U187" s="275">
        <v>2796687</v>
      </c>
      <c r="X187" s="275">
        <v>801893.95</v>
      </c>
      <c r="Y187" s="275">
        <v>219677.43</v>
      </c>
    </row>
    <row r="188" spans="1:27" x14ac:dyDescent="0.2">
      <c r="A188" s="291" t="s">
        <v>2149</v>
      </c>
      <c r="B188" s="273">
        <v>172561.87</v>
      </c>
      <c r="C188" s="273">
        <v>43189.4</v>
      </c>
      <c r="D188" s="273">
        <v>53047.25</v>
      </c>
      <c r="F188" s="291">
        <v>-45554.37</v>
      </c>
      <c r="G188" s="291">
        <v>714837.61</v>
      </c>
      <c r="H188" s="277">
        <v>19622</v>
      </c>
      <c r="I188" s="277">
        <v>40377.5</v>
      </c>
      <c r="M188" s="291">
        <v>7230</v>
      </c>
      <c r="N188" s="291">
        <v>3335566.08</v>
      </c>
      <c r="P188" s="274">
        <v>680762.29</v>
      </c>
      <c r="Q188" s="274">
        <v>43600</v>
      </c>
      <c r="R188" s="274">
        <v>723.02</v>
      </c>
      <c r="S188" s="274">
        <v>692785</v>
      </c>
      <c r="T188" s="274">
        <v>726677</v>
      </c>
      <c r="U188" s="275">
        <v>907421</v>
      </c>
      <c r="X188" s="275">
        <v>447969.8</v>
      </c>
      <c r="Y188" s="275">
        <v>168982.2</v>
      </c>
      <c r="AA188" s="275">
        <v>70.12</v>
      </c>
    </row>
    <row r="189" spans="1:27" x14ac:dyDescent="0.2">
      <c r="A189" s="291" t="s">
        <v>2150</v>
      </c>
      <c r="B189" s="273">
        <v>499526.08</v>
      </c>
      <c r="C189" s="273">
        <v>0</v>
      </c>
      <c r="D189" s="273">
        <v>21701.62</v>
      </c>
      <c r="F189" s="291">
        <v>291996.26</v>
      </c>
      <c r="G189" s="291">
        <v>80650.25</v>
      </c>
      <c r="H189" s="277">
        <v>29390</v>
      </c>
      <c r="I189" s="277">
        <v>54198.99</v>
      </c>
      <c r="K189" s="277">
        <v>0</v>
      </c>
      <c r="N189" s="291">
        <v>1980732.96</v>
      </c>
      <c r="P189" s="274">
        <v>1495890.98</v>
      </c>
      <c r="Q189" s="274">
        <v>109750</v>
      </c>
      <c r="R189" s="274">
        <v>1651.56</v>
      </c>
      <c r="S189" s="274">
        <v>836165</v>
      </c>
      <c r="T189" s="274">
        <v>193985.61</v>
      </c>
      <c r="U189" s="275">
        <v>1564411</v>
      </c>
      <c r="X189" s="275">
        <v>700933.91</v>
      </c>
      <c r="Y189" s="275">
        <v>183822.04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K195"/>
  <sheetViews>
    <sheetView topLeftCell="AB1" zoomScale="46" zoomScaleNormal="46" workbookViewId="0">
      <selection activeCell="AK24" sqref="AK24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92" bestFit="1" customWidth="1"/>
    <col min="4" max="4" width="25.125" style="93" customWidth="1"/>
    <col min="5" max="5" width="39.125" style="291" bestFit="1" customWidth="1"/>
    <col min="6" max="6" width="31.875" style="273" bestFit="1" customWidth="1"/>
    <col min="7" max="7" width="31" style="273" bestFit="1" customWidth="1"/>
    <col min="8" max="8" width="22.75" style="273" bestFit="1" customWidth="1"/>
    <col min="9" max="9" width="22.5" style="273" bestFit="1" customWidth="1"/>
    <col min="10" max="10" width="17" style="291" bestFit="1" customWidth="1"/>
    <col min="11" max="11" width="14.625" style="291" bestFit="1" customWidth="1"/>
    <col min="12" max="12" width="16.625" style="277" bestFit="1" customWidth="1"/>
    <col min="13" max="13" width="18.875" style="277" bestFit="1" customWidth="1"/>
    <col min="14" max="14" width="18.125" style="277" bestFit="1" customWidth="1"/>
    <col min="15" max="15" width="20.125" style="277" bestFit="1" customWidth="1"/>
    <col min="16" max="16" width="26.5" style="291" bestFit="1" customWidth="1"/>
    <col min="17" max="17" width="26.625" style="291" bestFit="1" customWidth="1"/>
    <col min="18" max="18" width="17" style="291" bestFit="1" customWidth="1"/>
    <col min="19" max="19" width="26.125" style="274" bestFit="1" customWidth="1"/>
    <col min="20" max="20" width="42.875" style="274" bestFit="1" customWidth="1"/>
    <col min="21" max="21" width="43.625" style="274" bestFit="1" customWidth="1"/>
    <col min="22" max="22" width="27.75" style="274" bestFit="1" customWidth="1"/>
    <col min="23" max="23" width="53.125" style="274" bestFit="1" customWidth="1"/>
    <col min="24" max="24" width="14.625" style="274" bestFit="1" customWidth="1"/>
    <col min="25" max="25" width="19.125" style="275" bestFit="1" customWidth="1"/>
    <col min="26" max="26" width="25.5" style="275" bestFit="1" customWidth="1"/>
    <col min="27" max="27" width="23.875" style="275" bestFit="1" customWidth="1"/>
    <col min="28" max="28" width="41" style="275" bestFit="1" customWidth="1"/>
    <col min="29" max="29" width="29.625" style="275" bestFit="1" customWidth="1"/>
    <col min="30" max="30" width="31.875" style="275" bestFit="1" customWidth="1"/>
    <col min="31" max="31" width="33.25" style="275" bestFit="1" customWidth="1"/>
    <col min="32" max="32" width="20.125" style="102" customWidth="1"/>
    <col min="33" max="33" width="15.5" style="36" bestFit="1" customWidth="1"/>
    <col min="34" max="34" width="14.125" style="31" bestFit="1" customWidth="1"/>
    <col min="35" max="35" width="15.125" style="40" bestFit="1" customWidth="1"/>
    <col min="36" max="36" width="15.125" style="41" bestFit="1" customWidth="1"/>
    <col min="37" max="37" width="16.75" style="32" bestFit="1" customWidth="1"/>
    <col min="38" max="16384" width="9" style="1"/>
  </cols>
  <sheetData>
    <row r="1" spans="3:37" x14ac:dyDescent="0.2">
      <c r="E1" s="291" t="s">
        <v>590</v>
      </c>
      <c r="F1" s="273" t="s">
        <v>1437</v>
      </c>
      <c r="G1" s="273" t="s">
        <v>1438</v>
      </c>
      <c r="H1" s="273" t="s">
        <v>1439</v>
      </c>
      <c r="I1" s="273" t="s">
        <v>1440</v>
      </c>
      <c r="J1" s="291" t="s">
        <v>1441</v>
      </c>
      <c r="K1" s="291" t="s">
        <v>1442</v>
      </c>
      <c r="L1" s="277" t="s">
        <v>1444</v>
      </c>
      <c r="M1" s="277" t="s">
        <v>1445</v>
      </c>
      <c r="N1" s="277" t="s">
        <v>1446</v>
      </c>
      <c r="O1" s="277" t="s">
        <v>1447</v>
      </c>
      <c r="P1" s="291" t="s">
        <v>1449</v>
      </c>
      <c r="Q1" s="291" t="s">
        <v>1450</v>
      </c>
      <c r="R1" s="291" t="s">
        <v>1451</v>
      </c>
      <c r="S1" s="274" t="s">
        <v>1452</v>
      </c>
      <c r="T1" s="274" t="s">
        <v>1453</v>
      </c>
      <c r="U1" s="274" t="s">
        <v>1454</v>
      </c>
      <c r="V1" s="274" t="s">
        <v>1455</v>
      </c>
      <c r="W1" s="274" t="s">
        <v>1456</v>
      </c>
      <c r="X1" s="274" t="s">
        <v>1457</v>
      </c>
      <c r="Y1" s="275" t="s">
        <v>1458</v>
      </c>
      <c r="Z1" s="275" t="s">
        <v>1459</v>
      </c>
      <c r="AA1" s="275" t="s">
        <v>1460</v>
      </c>
      <c r="AB1" s="275" t="s">
        <v>1461</v>
      </c>
      <c r="AC1" s="275" t="s">
        <v>1462</v>
      </c>
      <c r="AD1" s="275" t="s">
        <v>1571</v>
      </c>
      <c r="AE1" s="275" t="s">
        <v>1464</v>
      </c>
      <c r="AF1" s="101" t="s">
        <v>6</v>
      </c>
      <c r="AG1" s="36" t="s">
        <v>7</v>
      </c>
      <c r="AH1" s="38" t="s">
        <v>8</v>
      </c>
      <c r="AI1" s="39" t="s">
        <v>9</v>
      </c>
      <c r="AJ1" s="28" t="s">
        <v>10</v>
      </c>
      <c r="AK1" s="32" t="s">
        <v>11</v>
      </c>
    </row>
    <row r="2" spans="3:37" x14ac:dyDescent="0.2">
      <c r="E2" s="291" t="s">
        <v>591</v>
      </c>
      <c r="F2" s="273" t="s">
        <v>1465</v>
      </c>
      <c r="G2" s="273" t="s">
        <v>1466</v>
      </c>
      <c r="H2" s="273" t="s">
        <v>1467</v>
      </c>
      <c r="I2" s="273" t="s">
        <v>1468</v>
      </c>
      <c r="J2" s="291" t="s">
        <v>1469</v>
      </c>
      <c r="K2" s="291" t="s">
        <v>1470</v>
      </c>
      <c r="L2" s="277" t="s">
        <v>1472</v>
      </c>
      <c r="M2" s="277" t="s">
        <v>1473</v>
      </c>
      <c r="N2" s="277" t="s">
        <v>1474</v>
      </c>
      <c r="O2" s="277" t="s">
        <v>1475</v>
      </c>
      <c r="P2" s="291" t="s">
        <v>1477</v>
      </c>
      <c r="Q2" s="291" t="s">
        <v>1478</v>
      </c>
      <c r="R2" s="291" t="s">
        <v>1479</v>
      </c>
      <c r="S2" s="274" t="s">
        <v>1480</v>
      </c>
      <c r="T2" s="274" t="s">
        <v>1481</v>
      </c>
      <c r="U2" s="274" t="s">
        <v>1482</v>
      </c>
      <c r="V2" s="274" t="s">
        <v>1483</v>
      </c>
      <c r="W2" s="274" t="s">
        <v>1484</v>
      </c>
      <c r="X2" s="274" t="s">
        <v>1485</v>
      </c>
      <c r="Y2" s="275" t="s">
        <v>1486</v>
      </c>
      <c r="Z2" s="275" t="s">
        <v>1487</v>
      </c>
      <c r="AA2" s="275" t="s">
        <v>1488</v>
      </c>
      <c r="AB2" s="275" t="s">
        <v>1489</v>
      </c>
      <c r="AC2" s="275" t="s">
        <v>1490</v>
      </c>
      <c r="AD2" s="275" t="s">
        <v>1576</v>
      </c>
      <c r="AE2" s="275" t="s">
        <v>1492</v>
      </c>
      <c r="AF2" s="101"/>
      <c r="AH2" s="38"/>
      <c r="AI2" s="39"/>
      <c r="AJ2" s="28"/>
    </row>
    <row r="3" spans="3:37" x14ac:dyDescent="0.2">
      <c r="E3" s="291" t="s">
        <v>592</v>
      </c>
      <c r="F3" s="273">
        <v>74172465.079999998</v>
      </c>
      <c r="G3" s="273">
        <v>3802430.87</v>
      </c>
      <c r="H3" s="273">
        <v>13269277.720000001</v>
      </c>
      <c r="I3" s="273">
        <v>26120</v>
      </c>
      <c r="J3" s="291">
        <v>97563299.909999996</v>
      </c>
      <c r="K3" s="291">
        <v>28373923.469999999</v>
      </c>
      <c r="L3" s="277">
        <v>267824.7</v>
      </c>
      <c r="M3" s="277">
        <v>1046068.39</v>
      </c>
      <c r="N3" s="277">
        <v>273256</v>
      </c>
      <c r="O3" s="277">
        <v>888512.81</v>
      </c>
      <c r="P3" s="291">
        <v>-863692.44</v>
      </c>
      <c r="Q3" s="291">
        <v>-67325261.5</v>
      </c>
      <c r="R3" s="291">
        <v>337540728.77999997</v>
      </c>
      <c r="S3" s="274">
        <v>19955.169999999998</v>
      </c>
      <c r="T3" s="274">
        <v>272702600.08999997</v>
      </c>
      <c r="U3" s="274">
        <v>19454429.800000001</v>
      </c>
      <c r="V3" s="274">
        <v>135316.35</v>
      </c>
      <c r="W3" s="274">
        <v>258641035.63999999</v>
      </c>
      <c r="X3" s="274">
        <v>26459450.710000001</v>
      </c>
      <c r="Y3" s="275">
        <v>375943986.19</v>
      </c>
      <c r="Z3" s="275">
        <v>292317.86</v>
      </c>
      <c r="AA3" s="275">
        <v>1984563.86</v>
      </c>
      <c r="AB3" s="275">
        <v>140060286.71000001</v>
      </c>
      <c r="AC3" s="275">
        <v>26360372.960000001</v>
      </c>
      <c r="AD3" s="275">
        <v>2</v>
      </c>
      <c r="AE3" s="275">
        <v>295053.99</v>
      </c>
      <c r="AF3" s="103">
        <f>SUM(AF4:AF193)</f>
        <v>89871781.930000022</v>
      </c>
      <c r="AG3" s="37">
        <f>SUM(AG4:AG193)</f>
        <v>2475640.59</v>
      </c>
      <c r="AH3" s="26">
        <f t="shared" ref="AH3:AI3" si="0">SUM(AH4:AH193)</f>
        <v>87396141.339999989</v>
      </c>
      <c r="AI3" s="17">
        <f t="shared" si="0"/>
        <v>574389932.78000033</v>
      </c>
      <c r="AJ3" s="19">
        <f>SUM(AJ4:AJ193)</f>
        <v>542084452.44000018</v>
      </c>
      <c r="AK3" s="32">
        <f>SUM(AK4:AK193)</f>
        <v>32305480.340000018</v>
      </c>
    </row>
    <row r="4" spans="3:37" x14ac:dyDescent="0.2">
      <c r="AF4" s="103">
        <f>SUM(F4:I4)</f>
        <v>0</v>
      </c>
      <c r="AG4" s="37">
        <f>SUM(L4:O4)</f>
        <v>0</v>
      </c>
      <c r="AH4" s="26">
        <f>AF4-AG4</f>
        <v>0</v>
      </c>
      <c r="AI4" s="17">
        <f>SUM(S4:X4)</f>
        <v>0</v>
      </c>
      <c r="AJ4" s="19">
        <f>SUM(Y4:AE4)</f>
        <v>0</v>
      </c>
      <c r="AK4" s="32">
        <f>AI4-AJ4</f>
        <v>0</v>
      </c>
    </row>
    <row r="5" spans="3:37" x14ac:dyDescent="0.2">
      <c r="E5" s="291" t="s">
        <v>2326</v>
      </c>
      <c r="F5" s="273">
        <v>2009.31</v>
      </c>
      <c r="H5" s="273">
        <v>754</v>
      </c>
      <c r="J5" s="291">
        <v>3</v>
      </c>
      <c r="K5" s="291">
        <v>4</v>
      </c>
      <c r="Q5" s="291">
        <v>-1200000</v>
      </c>
      <c r="R5" s="291">
        <v>1209311.82</v>
      </c>
      <c r="S5" s="274">
        <v>8.49</v>
      </c>
      <c r="W5" s="274">
        <v>1099420</v>
      </c>
      <c r="X5" s="274">
        <v>1126775.73</v>
      </c>
      <c r="Y5" s="275">
        <v>1389340</v>
      </c>
      <c r="AB5" s="275">
        <v>843405.73</v>
      </c>
      <c r="AF5" s="103">
        <f t="shared" ref="AF5:AF68" si="1">SUM(F5:I5)</f>
        <v>2763.31</v>
      </c>
      <c r="AG5" s="37">
        <f t="shared" ref="AG5:AG68" si="2">SUM(L5:O5)</f>
        <v>0</v>
      </c>
      <c r="AH5" s="26">
        <f t="shared" ref="AH5:AH68" si="3">AF5-AG5</f>
        <v>2763.31</v>
      </c>
      <c r="AI5" s="17">
        <f t="shared" ref="AI5:AI68" si="4">SUM(S5:X5)</f>
        <v>2226204.2199999997</v>
      </c>
      <c r="AJ5" s="19">
        <f t="shared" ref="AJ5:AJ68" si="5">SUM(Y5:AE5)</f>
        <v>2232745.73</v>
      </c>
      <c r="AK5" s="32">
        <f t="shared" ref="AK5:AK68" si="6">AI5-AJ5</f>
        <v>-6541.5100000002421</v>
      </c>
    </row>
    <row r="6" spans="3:37" x14ac:dyDescent="0.2">
      <c r="E6" s="291" t="s">
        <v>1985</v>
      </c>
      <c r="F6" s="273">
        <v>3847.21</v>
      </c>
      <c r="H6" s="273">
        <v>14825</v>
      </c>
      <c r="J6" s="291">
        <v>66896.67</v>
      </c>
      <c r="K6" s="291">
        <v>8012</v>
      </c>
      <c r="Q6" s="291">
        <v>-1187684.55</v>
      </c>
      <c r="R6" s="291">
        <v>1382089.34</v>
      </c>
      <c r="S6" s="274">
        <v>6.09</v>
      </c>
      <c r="W6" s="274">
        <v>1474016</v>
      </c>
      <c r="X6" s="274">
        <v>655483.82999999996</v>
      </c>
      <c r="Y6" s="275">
        <v>1722709</v>
      </c>
      <c r="AA6" s="275">
        <v>44200</v>
      </c>
      <c r="AB6" s="275">
        <v>388960.83</v>
      </c>
      <c r="AF6" s="103">
        <f t="shared" si="1"/>
        <v>18672.21</v>
      </c>
      <c r="AG6" s="37">
        <f t="shared" si="2"/>
        <v>0</v>
      </c>
      <c r="AH6" s="26">
        <f t="shared" si="3"/>
        <v>18672.21</v>
      </c>
      <c r="AI6" s="17">
        <f t="shared" si="4"/>
        <v>2129505.92</v>
      </c>
      <c r="AJ6" s="19">
        <f t="shared" si="5"/>
        <v>2155869.83</v>
      </c>
      <c r="AK6" s="32">
        <f t="shared" si="6"/>
        <v>-26363.910000000149</v>
      </c>
    </row>
    <row r="7" spans="3:37" x14ac:dyDescent="0.2">
      <c r="E7" s="291" t="s">
        <v>1986</v>
      </c>
      <c r="F7" s="273">
        <v>36168.42</v>
      </c>
      <c r="H7" s="273">
        <v>11200</v>
      </c>
      <c r="J7" s="291">
        <v>2</v>
      </c>
      <c r="K7" s="291">
        <v>45</v>
      </c>
      <c r="Q7" s="291">
        <v>-1495304.59</v>
      </c>
      <c r="R7" s="291">
        <v>1532600</v>
      </c>
      <c r="S7" s="274">
        <v>39.01</v>
      </c>
      <c r="W7" s="274">
        <v>1074234</v>
      </c>
      <c r="X7" s="274">
        <v>2123243.0099999998</v>
      </c>
      <c r="Y7" s="275">
        <v>2203154</v>
      </c>
      <c r="AA7" s="275">
        <v>32802.49</v>
      </c>
      <c r="AB7" s="275">
        <v>951439.52</v>
      </c>
      <c r="AF7" s="103">
        <f t="shared" si="1"/>
        <v>47368.42</v>
      </c>
      <c r="AG7" s="37">
        <f t="shared" si="2"/>
        <v>0</v>
      </c>
      <c r="AH7" s="26">
        <f t="shared" si="3"/>
        <v>47368.42</v>
      </c>
      <c r="AI7" s="17">
        <f t="shared" si="4"/>
        <v>3197516.0199999996</v>
      </c>
      <c r="AJ7" s="19">
        <f t="shared" si="5"/>
        <v>3187396.0100000002</v>
      </c>
      <c r="AK7" s="32">
        <f t="shared" si="6"/>
        <v>10120.009999999311</v>
      </c>
    </row>
    <row r="8" spans="3:37" x14ac:dyDescent="0.2">
      <c r="E8" s="291" t="s">
        <v>1987</v>
      </c>
      <c r="F8" s="273">
        <v>13653.55</v>
      </c>
      <c r="H8" s="273">
        <v>2340</v>
      </c>
      <c r="J8" s="291">
        <v>1679502</v>
      </c>
      <c r="K8" s="291">
        <v>44014</v>
      </c>
      <c r="Q8" s="291">
        <v>-492790.43</v>
      </c>
      <c r="R8" s="291">
        <v>2300000</v>
      </c>
      <c r="S8" s="274">
        <v>31.01</v>
      </c>
      <c r="V8" s="274">
        <v>48.97</v>
      </c>
      <c r="W8" s="274">
        <v>1033418.2</v>
      </c>
      <c r="X8" s="274">
        <v>779656.3</v>
      </c>
      <c r="Y8" s="275">
        <v>1387138.2</v>
      </c>
      <c r="AA8" s="275">
        <v>39798</v>
      </c>
      <c r="AB8" s="275">
        <v>452958.3</v>
      </c>
      <c r="AF8" s="103">
        <f t="shared" si="1"/>
        <v>15993.55</v>
      </c>
      <c r="AG8" s="37">
        <f t="shared" si="2"/>
        <v>0</v>
      </c>
      <c r="AH8" s="26">
        <f t="shared" si="3"/>
        <v>15993.55</v>
      </c>
      <c r="AI8" s="17">
        <f t="shared" si="4"/>
        <v>1813154.48</v>
      </c>
      <c r="AJ8" s="19">
        <f t="shared" si="5"/>
        <v>1879894.5</v>
      </c>
      <c r="AK8" s="32">
        <f t="shared" si="6"/>
        <v>-66740.020000000019</v>
      </c>
    </row>
    <row r="9" spans="3:37" x14ac:dyDescent="0.2">
      <c r="E9" s="291" t="s">
        <v>1988</v>
      </c>
      <c r="F9" s="273">
        <v>24803.01</v>
      </c>
      <c r="H9" s="273">
        <v>7110.26</v>
      </c>
      <c r="J9" s="291">
        <v>4</v>
      </c>
      <c r="K9" s="291">
        <v>335</v>
      </c>
      <c r="Q9" s="291">
        <v>-1044217.62</v>
      </c>
      <c r="R9" s="291">
        <v>1150000</v>
      </c>
      <c r="S9" s="274">
        <v>9.6300000000000008</v>
      </c>
      <c r="W9" s="274">
        <v>1230250</v>
      </c>
      <c r="X9" s="274">
        <v>894998.6</v>
      </c>
      <c r="Y9" s="275">
        <v>1578311.48</v>
      </c>
      <c r="AA9" s="275">
        <v>125140</v>
      </c>
      <c r="AB9" s="275">
        <v>416536.86</v>
      </c>
      <c r="AF9" s="103">
        <f t="shared" si="1"/>
        <v>31913.269999999997</v>
      </c>
      <c r="AG9" s="37">
        <f t="shared" si="2"/>
        <v>0</v>
      </c>
      <c r="AH9" s="26">
        <f t="shared" si="3"/>
        <v>31913.269999999997</v>
      </c>
      <c r="AI9" s="17">
        <f t="shared" si="4"/>
        <v>2125258.23</v>
      </c>
      <c r="AJ9" s="19">
        <f t="shared" si="5"/>
        <v>2119988.34</v>
      </c>
      <c r="AK9" s="32">
        <f t="shared" si="6"/>
        <v>5269.8900000001304</v>
      </c>
    </row>
    <row r="10" spans="3:37" x14ac:dyDescent="0.2">
      <c r="E10" s="291" t="s">
        <v>1989</v>
      </c>
      <c r="F10" s="273">
        <v>20173.07</v>
      </c>
      <c r="H10" s="273">
        <v>34849</v>
      </c>
      <c r="J10" s="291">
        <v>1</v>
      </c>
      <c r="K10" s="291">
        <v>25</v>
      </c>
      <c r="Q10" s="291">
        <v>-1169531.3700000001</v>
      </c>
      <c r="R10" s="291">
        <v>1250300</v>
      </c>
      <c r="S10" s="274">
        <v>28.44</v>
      </c>
      <c r="W10" s="274">
        <v>1283916</v>
      </c>
      <c r="X10" s="274">
        <v>419727.02</v>
      </c>
      <c r="Y10" s="275">
        <v>1373896</v>
      </c>
      <c r="AA10" s="275">
        <v>32000</v>
      </c>
      <c r="AB10" s="275">
        <v>308451.57</v>
      </c>
      <c r="AF10" s="103">
        <f t="shared" si="1"/>
        <v>55022.07</v>
      </c>
      <c r="AG10" s="37">
        <f t="shared" si="2"/>
        <v>0</v>
      </c>
      <c r="AH10" s="26">
        <f t="shared" si="3"/>
        <v>55022.07</v>
      </c>
      <c r="AI10" s="17">
        <f t="shared" si="4"/>
        <v>1703671.46</v>
      </c>
      <c r="AJ10" s="19">
        <f t="shared" si="5"/>
        <v>1714347.57</v>
      </c>
      <c r="AK10" s="32">
        <f t="shared" si="6"/>
        <v>-10676.110000000102</v>
      </c>
    </row>
    <row r="11" spans="3:37" x14ac:dyDescent="0.2">
      <c r="E11" s="291" t="s">
        <v>1990</v>
      </c>
      <c r="F11" s="273">
        <v>3077.09</v>
      </c>
      <c r="J11" s="291">
        <v>4</v>
      </c>
      <c r="K11" s="291">
        <v>59</v>
      </c>
      <c r="Q11" s="291">
        <v>-1497401.63</v>
      </c>
      <c r="R11" s="291">
        <v>1542339.31</v>
      </c>
      <c r="V11" s="274">
        <v>92.91</v>
      </c>
      <c r="W11" s="274">
        <v>802352</v>
      </c>
      <c r="X11" s="274">
        <v>2912478.29</v>
      </c>
      <c r="Y11" s="275">
        <v>2720039</v>
      </c>
      <c r="AA11" s="275">
        <v>57652</v>
      </c>
      <c r="AB11" s="275">
        <v>870189.99</v>
      </c>
      <c r="AF11" s="103">
        <f t="shared" si="1"/>
        <v>3077.09</v>
      </c>
      <c r="AG11" s="37">
        <f t="shared" si="2"/>
        <v>0</v>
      </c>
      <c r="AH11" s="26">
        <f t="shared" si="3"/>
        <v>3077.09</v>
      </c>
      <c r="AI11" s="17">
        <f t="shared" si="4"/>
        <v>3714923.2</v>
      </c>
      <c r="AJ11" s="19">
        <f t="shared" si="5"/>
        <v>3647880.99</v>
      </c>
      <c r="AK11" s="32">
        <f t="shared" si="6"/>
        <v>67042.209999999963</v>
      </c>
    </row>
    <row r="12" spans="3:37" x14ac:dyDescent="0.2">
      <c r="E12" s="291" t="s">
        <v>2327</v>
      </c>
      <c r="F12" s="273">
        <v>23036.83</v>
      </c>
      <c r="H12" s="273">
        <v>7170</v>
      </c>
      <c r="J12" s="291">
        <v>1441672.12</v>
      </c>
      <c r="K12" s="291">
        <v>19918.66</v>
      </c>
      <c r="O12" s="277">
        <v>-14150</v>
      </c>
      <c r="Q12" s="291">
        <v>-342089.11</v>
      </c>
      <c r="R12" s="291">
        <v>1850000</v>
      </c>
      <c r="S12" s="274">
        <v>23.62</v>
      </c>
      <c r="W12" s="274">
        <v>2733696</v>
      </c>
      <c r="X12" s="274">
        <v>645275.46</v>
      </c>
      <c r="Y12" s="275">
        <v>2918416</v>
      </c>
      <c r="AA12" s="275">
        <v>15000</v>
      </c>
      <c r="AB12" s="275">
        <v>437822.36</v>
      </c>
      <c r="AF12" s="103">
        <f t="shared" si="1"/>
        <v>30206.83</v>
      </c>
      <c r="AG12" s="37">
        <f t="shared" si="2"/>
        <v>-14150</v>
      </c>
      <c r="AH12" s="26">
        <f t="shared" si="3"/>
        <v>44356.83</v>
      </c>
      <c r="AI12" s="17">
        <f t="shared" si="4"/>
        <v>3378995.08</v>
      </c>
      <c r="AJ12" s="19">
        <f t="shared" si="5"/>
        <v>3371238.36</v>
      </c>
      <c r="AK12" s="32">
        <f t="shared" si="6"/>
        <v>7756.7200000002049</v>
      </c>
    </row>
    <row r="13" spans="3:37" x14ac:dyDescent="0.2">
      <c r="E13" s="291" t="s">
        <v>1991</v>
      </c>
      <c r="F13" s="273">
        <v>148214.41</v>
      </c>
      <c r="H13" s="273">
        <v>26150</v>
      </c>
      <c r="J13" s="291">
        <v>7</v>
      </c>
      <c r="K13" s="291">
        <v>82</v>
      </c>
      <c r="Q13" s="291">
        <v>-954156.92</v>
      </c>
      <c r="R13" s="291">
        <v>1236758.5</v>
      </c>
      <c r="S13" s="274">
        <v>311.83</v>
      </c>
      <c r="W13" s="274">
        <v>2164505.9</v>
      </c>
      <c r="X13" s="274">
        <v>2051328.85</v>
      </c>
      <c r="Y13" s="275">
        <v>2721305.9</v>
      </c>
      <c r="AA13" s="275">
        <v>638906.37</v>
      </c>
      <c r="AB13" s="275">
        <v>905302.48</v>
      </c>
      <c r="AF13" s="103">
        <f t="shared" si="1"/>
        <v>174364.41</v>
      </c>
      <c r="AG13" s="37">
        <f t="shared" si="2"/>
        <v>0</v>
      </c>
      <c r="AH13" s="26">
        <f t="shared" si="3"/>
        <v>174364.41</v>
      </c>
      <c r="AI13" s="17">
        <f t="shared" si="4"/>
        <v>4216146.58</v>
      </c>
      <c r="AJ13" s="19">
        <f t="shared" si="5"/>
        <v>4265514.75</v>
      </c>
      <c r="AK13" s="32">
        <f t="shared" si="6"/>
        <v>-49368.169999999925</v>
      </c>
    </row>
    <row r="14" spans="3:37" s="50" customFormat="1" x14ac:dyDescent="0.2">
      <c r="C14" s="94"/>
      <c r="D14" s="57"/>
      <c r="E14" s="291" t="s">
        <v>1992</v>
      </c>
      <c r="F14" s="273">
        <v>5314.88</v>
      </c>
      <c r="G14" s="273"/>
      <c r="H14" s="273">
        <v>2690</v>
      </c>
      <c r="I14" s="273"/>
      <c r="J14" s="291">
        <v>4</v>
      </c>
      <c r="K14" s="291">
        <v>7</v>
      </c>
      <c r="L14" s="277"/>
      <c r="M14" s="277"/>
      <c r="N14" s="277"/>
      <c r="O14" s="277"/>
      <c r="P14" s="291"/>
      <c r="Q14" s="291">
        <v>-1163985.8799999999</v>
      </c>
      <c r="R14" s="291">
        <v>1223648</v>
      </c>
      <c r="S14" s="274">
        <v>23.76</v>
      </c>
      <c r="T14" s="274"/>
      <c r="U14" s="274"/>
      <c r="V14" s="274"/>
      <c r="W14" s="274">
        <v>987327.9</v>
      </c>
      <c r="X14" s="274">
        <v>1632837.32</v>
      </c>
      <c r="Y14" s="275">
        <v>1678427.9</v>
      </c>
      <c r="Z14" s="275"/>
      <c r="AA14" s="275">
        <v>554735</v>
      </c>
      <c r="AB14" s="275">
        <v>427712.32</v>
      </c>
      <c r="AC14" s="275"/>
      <c r="AD14" s="275"/>
      <c r="AE14" s="275"/>
      <c r="AF14" s="103">
        <f t="shared" si="1"/>
        <v>8004.88</v>
      </c>
      <c r="AG14" s="37">
        <f t="shared" si="2"/>
        <v>0</v>
      </c>
      <c r="AH14" s="26">
        <f t="shared" si="3"/>
        <v>8004.88</v>
      </c>
      <c r="AI14" s="17">
        <f t="shared" si="4"/>
        <v>2620188.98</v>
      </c>
      <c r="AJ14" s="19">
        <f t="shared" si="5"/>
        <v>2660875.2199999997</v>
      </c>
      <c r="AK14" s="32">
        <f t="shared" si="6"/>
        <v>-40686.239999999758</v>
      </c>
    </row>
    <row r="15" spans="3:37" x14ac:dyDescent="0.2">
      <c r="E15" s="291" t="s">
        <v>1993</v>
      </c>
      <c r="F15" s="273">
        <v>43611.02</v>
      </c>
      <c r="J15" s="291">
        <v>5</v>
      </c>
      <c r="K15" s="291">
        <v>6</v>
      </c>
      <c r="Q15" s="291">
        <v>-1569640.92</v>
      </c>
      <c r="R15" s="291">
        <v>1790913.12</v>
      </c>
      <c r="S15" s="274">
        <v>7.82</v>
      </c>
      <c r="W15" s="274">
        <v>21636683.5</v>
      </c>
      <c r="X15" s="274">
        <v>3655315.21</v>
      </c>
      <c r="Y15" s="275">
        <v>24464993.5</v>
      </c>
      <c r="Z15" s="275">
        <v>15000</v>
      </c>
      <c r="AA15" s="275">
        <v>83800</v>
      </c>
      <c r="AB15" s="275">
        <v>905863.21</v>
      </c>
      <c r="AF15" s="103">
        <f t="shared" si="1"/>
        <v>43611.02</v>
      </c>
      <c r="AG15" s="37">
        <f t="shared" si="2"/>
        <v>0</v>
      </c>
      <c r="AH15" s="26">
        <f t="shared" si="3"/>
        <v>43611.02</v>
      </c>
      <c r="AI15" s="17">
        <f t="shared" si="4"/>
        <v>25292006.530000001</v>
      </c>
      <c r="AJ15" s="19">
        <f t="shared" si="5"/>
        <v>25469656.710000001</v>
      </c>
      <c r="AK15" s="32">
        <f t="shared" si="6"/>
        <v>-177650.1799999997</v>
      </c>
    </row>
    <row r="16" spans="3:37" x14ac:dyDescent="0.2">
      <c r="E16" s="291" t="s">
        <v>1994</v>
      </c>
      <c r="F16" s="273">
        <v>4576.6400000000003</v>
      </c>
      <c r="H16" s="273">
        <v>2944</v>
      </c>
      <c r="J16" s="291">
        <v>6</v>
      </c>
      <c r="K16" s="291">
        <v>20</v>
      </c>
      <c r="Q16" s="291">
        <v>-1274163.29</v>
      </c>
      <c r="R16" s="291">
        <v>1325520</v>
      </c>
      <c r="S16" s="274">
        <v>35.93</v>
      </c>
      <c r="W16" s="274">
        <v>1617435.2</v>
      </c>
      <c r="X16" s="274">
        <v>760749.02</v>
      </c>
      <c r="Y16" s="275">
        <v>2012644.2</v>
      </c>
      <c r="AB16" s="275">
        <v>409386.02</v>
      </c>
      <c r="AF16" s="103">
        <f t="shared" si="1"/>
        <v>7520.64</v>
      </c>
      <c r="AG16" s="37">
        <f t="shared" si="2"/>
        <v>0</v>
      </c>
      <c r="AH16" s="26">
        <f t="shared" si="3"/>
        <v>7520.64</v>
      </c>
      <c r="AI16" s="17">
        <f t="shared" si="4"/>
        <v>2378220.15</v>
      </c>
      <c r="AJ16" s="19">
        <f t="shared" si="5"/>
        <v>2422030.2199999997</v>
      </c>
      <c r="AK16" s="32">
        <f t="shared" si="6"/>
        <v>-43810.069999999832</v>
      </c>
    </row>
    <row r="17" spans="1:37" x14ac:dyDescent="0.2">
      <c r="E17" s="291" t="s">
        <v>1995</v>
      </c>
      <c r="F17" s="273">
        <v>703.89</v>
      </c>
      <c r="H17" s="273">
        <v>19375</v>
      </c>
      <c r="J17" s="291">
        <v>4</v>
      </c>
      <c r="K17" s="291">
        <v>26</v>
      </c>
      <c r="Q17" s="291">
        <v>-1325211.8</v>
      </c>
      <c r="R17" s="291">
        <v>1385124.66</v>
      </c>
      <c r="S17" s="274">
        <v>3.38</v>
      </c>
      <c r="V17" s="274">
        <v>50.65</v>
      </c>
      <c r="W17" s="274">
        <v>2886302</v>
      </c>
      <c r="X17" s="274">
        <v>454449.97</v>
      </c>
      <c r="Y17" s="275">
        <v>3021360</v>
      </c>
      <c r="AA17" s="275">
        <v>25583</v>
      </c>
      <c r="AB17" s="275">
        <v>328846.96999999997</v>
      </c>
      <c r="AF17" s="103">
        <f t="shared" si="1"/>
        <v>20078.89</v>
      </c>
      <c r="AG17" s="37">
        <f t="shared" si="2"/>
        <v>0</v>
      </c>
      <c r="AH17" s="26">
        <f t="shared" si="3"/>
        <v>20078.89</v>
      </c>
      <c r="AI17" s="17">
        <f t="shared" si="4"/>
        <v>3340806</v>
      </c>
      <c r="AJ17" s="19">
        <f t="shared" si="5"/>
        <v>3375789.9699999997</v>
      </c>
      <c r="AK17" s="32">
        <f t="shared" si="6"/>
        <v>-34983.969999999739</v>
      </c>
    </row>
    <row r="18" spans="1:37" x14ac:dyDescent="0.2">
      <c r="E18" s="291" t="s">
        <v>1996</v>
      </c>
      <c r="F18" s="273">
        <v>13390.95</v>
      </c>
      <c r="H18" s="273">
        <v>36967</v>
      </c>
      <c r="J18" s="291">
        <v>3</v>
      </c>
      <c r="K18" s="291">
        <v>149518</v>
      </c>
      <c r="Q18" s="291">
        <v>-973981</v>
      </c>
      <c r="R18" s="291">
        <v>1199644.94</v>
      </c>
      <c r="V18" s="274">
        <v>7.01</v>
      </c>
      <c r="W18" s="274">
        <v>2608830</v>
      </c>
      <c r="X18" s="274">
        <v>642785.06999999995</v>
      </c>
      <c r="Y18" s="275">
        <v>2907044</v>
      </c>
      <c r="AA18" s="275">
        <v>57150</v>
      </c>
      <c r="AB18" s="275">
        <v>306336.61</v>
      </c>
      <c r="AF18" s="103">
        <f t="shared" si="1"/>
        <v>50357.95</v>
      </c>
      <c r="AG18" s="37">
        <f t="shared" si="2"/>
        <v>0</v>
      </c>
      <c r="AH18" s="26">
        <f t="shared" si="3"/>
        <v>50357.95</v>
      </c>
      <c r="AI18" s="17">
        <f t="shared" si="4"/>
        <v>3251622.0799999996</v>
      </c>
      <c r="AJ18" s="19">
        <f t="shared" si="5"/>
        <v>3270530.61</v>
      </c>
      <c r="AK18" s="32">
        <f t="shared" si="6"/>
        <v>-18908.530000000261</v>
      </c>
    </row>
    <row r="19" spans="1:37" x14ac:dyDescent="0.2">
      <c r="E19" s="291" t="s">
        <v>1997</v>
      </c>
      <c r="F19" s="273">
        <v>3047.14</v>
      </c>
      <c r="H19" s="273">
        <v>2400</v>
      </c>
      <c r="J19" s="291">
        <v>6</v>
      </c>
      <c r="K19" s="291">
        <v>15</v>
      </c>
      <c r="Q19" s="291">
        <v>-1613082.89</v>
      </c>
      <c r="R19" s="291">
        <v>1642759</v>
      </c>
      <c r="S19" s="274">
        <v>12.03</v>
      </c>
      <c r="W19" s="274">
        <v>1261596.1000000001</v>
      </c>
      <c r="X19" s="274">
        <v>725931.48</v>
      </c>
      <c r="Y19" s="275">
        <v>1724264.1</v>
      </c>
      <c r="AA19" s="275">
        <v>25000</v>
      </c>
      <c r="AB19" s="275">
        <v>262483.48</v>
      </c>
      <c r="AF19" s="103">
        <f t="shared" si="1"/>
        <v>5447.1399999999994</v>
      </c>
      <c r="AG19" s="37">
        <f t="shared" si="2"/>
        <v>0</v>
      </c>
      <c r="AH19" s="26">
        <f t="shared" si="3"/>
        <v>5447.1399999999994</v>
      </c>
      <c r="AI19" s="17">
        <f t="shared" si="4"/>
        <v>1987539.61</v>
      </c>
      <c r="AJ19" s="19">
        <f t="shared" si="5"/>
        <v>2011747.58</v>
      </c>
      <c r="AK19" s="32">
        <f t="shared" si="6"/>
        <v>-24207.969999999972</v>
      </c>
    </row>
    <row r="20" spans="1:37" x14ac:dyDescent="0.2">
      <c r="E20" s="291" t="s">
        <v>2328</v>
      </c>
      <c r="F20" s="273">
        <v>715548.91</v>
      </c>
      <c r="J20" s="291">
        <v>2</v>
      </c>
      <c r="K20" s="291">
        <v>29</v>
      </c>
      <c r="Q20" s="291">
        <v>-1229350.32</v>
      </c>
      <c r="R20" s="291">
        <v>1230000</v>
      </c>
      <c r="V20" s="274">
        <v>89.54</v>
      </c>
      <c r="W20" s="274">
        <v>2445303</v>
      </c>
      <c r="X20" s="274">
        <v>1594103.41</v>
      </c>
      <c r="Y20" s="275">
        <v>2947084</v>
      </c>
      <c r="AA20" s="275">
        <v>16600</v>
      </c>
      <c r="AB20" s="275">
        <v>356943.72</v>
      </c>
      <c r="AF20" s="103">
        <f t="shared" si="1"/>
        <v>715548.91</v>
      </c>
      <c r="AG20" s="37">
        <f t="shared" si="2"/>
        <v>0</v>
      </c>
      <c r="AH20" s="26">
        <f t="shared" si="3"/>
        <v>715548.91</v>
      </c>
      <c r="AI20" s="17">
        <f t="shared" si="4"/>
        <v>4039495.95</v>
      </c>
      <c r="AJ20" s="19">
        <f t="shared" si="5"/>
        <v>3320627.7199999997</v>
      </c>
      <c r="AK20" s="32">
        <f t="shared" si="6"/>
        <v>718868.23000000045</v>
      </c>
    </row>
    <row r="21" spans="1:37" x14ac:dyDescent="0.2">
      <c r="E21" s="291" t="s">
        <v>1998</v>
      </c>
      <c r="F21" s="273">
        <v>32491.15</v>
      </c>
      <c r="H21" s="273">
        <v>55849</v>
      </c>
      <c r="J21" s="291">
        <v>3</v>
      </c>
      <c r="K21" s="291">
        <v>58</v>
      </c>
      <c r="Q21" s="291">
        <v>-946465.79</v>
      </c>
      <c r="R21" s="291">
        <v>1067330</v>
      </c>
      <c r="S21" s="274">
        <v>74.94</v>
      </c>
      <c r="W21" s="274">
        <v>1963167</v>
      </c>
      <c r="X21" s="274">
        <v>360314.92</v>
      </c>
      <c r="Y21" s="275">
        <v>2147602</v>
      </c>
      <c r="AA21" s="275">
        <v>42042</v>
      </c>
      <c r="AB21" s="275">
        <v>155251.92000000001</v>
      </c>
      <c r="AF21" s="103">
        <f t="shared" si="1"/>
        <v>88340.15</v>
      </c>
      <c r="AG21" s="37">
        <f t="shared" si="2"/>
        <v>0</v>
      </c>
      <c r="AH21" s="26">
        <f t="shared" si="3"/>
        <v>88340.15</v>
      </c>
      <c r="AI21" s="17">
        <f t="shared" si="4"/>
        <v>2323556.86</v>
      </c>
      <c r="AJ21" s="19">
        <f t="shared" si="5"/>
        <v>2344895.92</v>
      </c>
      <c r="AK21" s="32">
        <f t="shared" si="6"/>
        <v>-21339.060000000056</v>
      </c>
    </row>
    <row r="22" spans="1:37" x14ac:dyDescent="0.2">
      <c r="A22" s="1" t="s">
        <v>462</v>
      </c>
      <c r="B22" s="1" t="s">
        <v>464</v>
      </c>
      <c r="C22" s="92">
        <v>4536</v>
      </c>
      <c r="D22" s="93" t="s">
        <v>1101</v>
      </c>
      <c r="E22" s="291" t="s">
        <v>1999</v>
      </c>
      <c r="F22" s="273">
        <v>639234.82999999996</v>
      </c>
      <c r="G22" s="273">
        <v>53938.87</v>
      </c>
      <c r="H22" s="273">
        <v>232567.71</v>
      </c>
      <c r="J22" s="291">
        <v>242439.05</v>
      </c>
      <c r="K22" s="291">
        <v>374801.51</v>
      </c>
      <c r="Q22" s="291">
        <v>1635365.67</v>
      </c>
      <c r="T22" s="274">
        <v>1338298.93</v>
      </c>
      <c r="U22" s="274">
        <v>252075</v>
      </c>
      <c r="V22" s="274">
        <v>582.83000000000004</v>
      </c>
      <c r="W22" s="274">
        <v>1658460</v>
      </c>
      <c r="Y22" s="275">
        <v>1932865</v>
      </c>
      <c r="Z22" s="275">
        <v>17250</v>
      </c>
      <c r="AB22" s="275">
        <v>1207388.42</v>
      </c>
      <c r="AC22" s="275">
        <v>149836.04</v>
      </c>
      <c r="AE22" s="275">
        <v>2628</v>
      </c>
      <c r="AF22" s="103">
        <f t="shared" si="1"/>
        <v>925741.40999999992</v>
      </c>
      <c r="AG22" s="37">
        <f t="shared" si="2"/>
        <v>0</v>
      </c>
      <c r="AH22" s="26">
        <f t="shared" si="3"/>
        <v>925741.40999999992</v>
      </c>
      <c r="AI22" s="17">
        <f t="shared" si="4"/>
        <v>3249416.76</v>
      </c>
      <c r="AJ22" s="19">
        <f t="shared" si="5"/>
        <v>3309967.46</v>
      </c>
      <c r="AK22" s="32">
        <f t="shared" si="6"/>
        <v>-60550.700000000186</v>
      </c>
    </row>
    <row r="23" spans="1:37" x14ac:dyDescent="0.2">
      <c r="A23" s="1" t="s">
        <v>462</v>
      </c>
      <c r="B23" s="1" t="s">
        <v>464</v>
      </c>
      <c r="C23" s="92">
        <v>3980</v>
      </c>
      <c r="D23" s="93" t="s">
        <v>1102</v>
      </c>
      <c r="E23" s="291" t="s">
        <v>2000</v>
      </c>
      <c r="F23" s="273">
        <v>325457.38</v>
      </c>
      <c r="H23" s="273">
        <v>76722.570000000007</v>
      </c>
      <c r="J23" s="291">
        <v>196088.18</v>
      </c>
      <c r="K23" s="291">
        <v>199630.56</v>
      </c>
      <c r="Q23" s="291">
        <v>-1757914.96</v>
      </c>
      <c r="R23" s="291">
        <v>2340148.79</v>
      </c>
      <c r="T23" s="274">
        <v>1250614.44</v>
      </c>
      <c r="U23" s="274">
        <v>75000</v>
      </c>
      <c r="V23" s="274">
        <v>1146.27</v>
      </c>
      <c r="W23" s="274">
        <v>1287960</v>
      </c>
      <c r="Y23" s="275">
        <v>1673766</v>
      </c>
      <c r="AB23" s="275">
        <v>598942.81999999995</v>
      </c>
      <c r="AC23" s="275">
        <v>107042.03</v>
      </c>
      <c r="AF23" s="103">
        <f t="shared" si="1"/>
        <v>402179.95</v>
      </c>
      <c r="AG23" s="37">
        <f t="shared" si="2"/>
        <v>0</v>
      </c>
      <c r="AH23" s="26">
        <f t="shared" si="3"/>
        <v>402179.95</v>
      </c>
      <c r="AI23" s="17">
        <f t="shared" si="4"/>
        <v>2614720.71</v>
      </c>
      <c r="AJ23" s="19">
        <f t="shared" si="5"/>
        <v>2379750.8499999996</v>
      </c>
      <c r="AK23" s="32">
        <f t="shared" si="6"/>
        <v>234969.86000000034</v>
      </c>
    </row>
    <row r="24" spans="1:37" x14ac:dyDescent="0.2">
      <c r="A24" s="1" t="s">
        <v>462</v>
      </c>
      <c r="B24" s="1" t="s">
        <v>464</v>
      </c>
      <c r="C24" s="92">
        <v>9027</v>
      </c>
      <c r="D24" s="93" t="s">
        <v>1103</v>
      </c>
      <c r="E24" s="291" t="s">
        <v>2001</v>
      </c>
      <c r="F24" s="273">
        <v>510383.79</v>
      </c>
      <c r="G24" s="273">
        <v>166501.94</v>
      </c>
      <c r="H24" s="273">
        <v>73935.34</v>
      </c>
      <c r="J24" s="291">
        <v>193764.46</v>
      </c>
      <c r="K24" s="291">
        <v>74949.83</v>
      </c>
      <c r="Q24" s="291">
        <v>-1751927.6</v>
      </c>
      <c r="R24" s="291">
        <v>2461151.44</v>
      </c>
      <c r="T24" s="274">
        <v>1773632.31</v>
      </c>
      <c r="U24" s="274">
        <v>410490</v>
      </c>
      <c r="V24" s="274">
        <v>324.23</v>
      </c>
      <c r="W24" s="274">
        <v>2072370</v>
      </c>
      <c r="Y24" s="275">
        <v>2534112</v>
      </c>
      <c r="Z24" s="275">
        <v>10050</v>
      </c>
      <c r="AB24" s="275">
        <v>1160214.6100000001</v>
      </c>
      <c r="AC24" s="275">
        <v>186025.41</v>
      </c>
      <c r="AE24" s="275">
        <v>1136</v>
      </c>
      <c r="AF24" s="103">
        <f t="shared" si="1"/>
        <v>750821.07</v>
      </c>
      <c r="AG24" s="37">
        <f t="shared" si="2"/>
        <v>0</v>
      </c>
      <c r="AH24" s="26">
        <f t="shared" si="3"/>
        <v>750821.07</v>
      </c>
      <c r="AI24" s="17">
        <f t="shared" si="4"/>
        <v>4256816.54</v>
      </c>
      <c r="AJ24" s="19">
        <f t="shared" si="5"/>
        <v>3891538.0200000005</v>
      </c>
      <c r="AK24" s="32">
        <f t="shared" si="6"/>
        <v>365278.51999999955</v>
      </c>
    </row>
    <row r="25" spans="1:37" x14ac:dyDescent="0.2">
      <c r="A25" s="1" t="s">
        <v>462</v>
      </c>
      <c r="B25" s="1" t="s">
        <v>464</v>
      </c>
      <c r="C25" s="92">
        <v>4180</v>
      </c>
      <c r="D25" s="93" t="s">
        <v>1104</v>
      </c>
      <c r="E25" s="291" t="s">
        <v>2002</v>
      </c>
      <c r="F25" s="273">
        <v>345415.85</v>
      </c>
      <c r="G25" s="273">
        <v>64035.08</v>
      </c>
      <c r="H25" s="273">
        <v>71304.33</v>
      </c>
      <c r="J25" s="291">
        <v>320445.31</v>
      </c>
      <c r="K25" s="291">
        <v>145126.25</v>
      </c>
      <c r="Q25" s="291">
        <v>-808780.81</v>
      </c>
      <c r="R25" s="291">
        <v>1609968.11</v>
      </c>
      <c r="T25" s="274">
        <v>1278120.69</v>
      </c>
      <c r="U25" s="274">
        <v>46530</v>
      </c>
      <c r="V25" s="274">
        <v>769.23</v>
      </c>
      <c r="W25" s="274">
        <v>1611280</v>
      </c>
      <c r="Y25" s="275">
        <v>1869763</v>
      </c>
      <c r="Z25" s="275">
        <v>14630</v>
      </c>
      <c r="AB25" s="275">
        <v>723237.89</v>
      </c>
      <c r="AC25" s="275">
        <v>140562.53</v>
      </c>
      <c r="AE25" s="275">
        <v>323.14</v>
      </c>
      <c r="AF25" s="103">
        <f t="shared" si="1"/>
        <v>480755.26</v>
      </c>
      <c r="AG25" s="37">
        <f t="shared" si="2"/>
        <v>0</v>
      </c>
      <c r="AH25" s="26">
        <f t="shared" si="3"/>
        <v>480755.26</v>
      </c>
      <c r="AI25" s="17">
        <f t="shared" si="4"/>
        <v>2936699.92</v>
      </c>
      <c r="AJ25" s="19">
        <f t="shared" si="5"/>
        <v>2748516.56</v>
      </c>
      <c r="AK25" s="32">
        <f t="shared" si="6"/>
        <v>188183.35999999987</v>
      </c>
    </row>
    <row r="26" spans="1:37" x14ac:dyDescent="0.2">
      <c r="A26" s="1" t="s">
        <v>462</v>
      </c>
      <c r="B26" s="1" t="s">
        <v>464</v>
      </c>
      <c r="C26" s="92">
        <v>2100</v>
      </c>
      <c r="D26" s="93" t="s">
        <v>1105</v>
      </c>
      <c r="E26" s="291" t="s">
        <v>2003</v>
      </c>
      <c r="F26" s="273">
        <v>214688.05</v>
      </c>
      <c r="G26" s="273">
        <v>16132</v>
      </c>
      <c r="H26" s="273">
        <v>105658.89</v>
      </c>
      <c r="J26" s="291">
        <v>237230.12</v>
      </c>
      <c r="K26" s="291">
        <v>107803.12</v>
      </c>
      <c r="Q26" s="291">
        <v>-1234395.1000000001</v>
      </c>
      <c r="R26" s="291">
        <v>1693812.25</v>
      </c>
      <c r="T26" s="274">
        <v>743172.44</v>
      </c>
      <c r="U26" s="274">
        <v>67430</v>
      </c>
      <c r="V26" s="274">
        <v>426.37</v>
      </c>
      <c r="W26" s="274">
        <v>956140</v>
      </c>
      <c r="Y26" s="275">
        <v>1139745</v>
      </c>
      <c r="AB26" s="275">
        <v>333453.27</v>
      </c>
      <c r="AC26" s="275">
        <v>57591.3</v>
      </c>
      <c r="AF26" s="103">
        <f t="shared" si="1"/>
        <v>336478.94</v>
      </c>
      <c r="AG26" s="37">
        <f t="shared" si="2"/>
        <v>0</v>
      </c>
      <c r="AH26" s="26">
        <f t="shared" si="3"/>
        <v>336478.94</v>
      </c>
      <c r="AI26" s="17">
        <f t="shared" si="4"/>
        <v>1767168.81</v>
      </c>
      <c r="AJ26" s="19">
        <f t="shared" si="5"/>
        <v>1530789.57</v>
      </c>
      <c r="AK26" s="32">
        <f t="shared" si="6"/>
        <v>236379.24</v>
      </c>
    </row>
    <row r="27" spans="1:37" x14ac:dyDescent="0.2">
      <c r="A27" s="1" t="s">
        <v>462</v>
      </c>
      <c r="B27" s="1" t="s">
        <v>464</v>
      </c>
      <c r="C27" s="92">
        <v>4887</v>
      </c>
      <c r="D27" s="93" t="s">
        <v>1106</v>
      </c>
      <c r="E27" s="291" t="s">
        <v>2004</v>
      </c>
      <c r="F27" s="273">
        <v>836565.78</v>
      </c>
      <c r="G27" s="273">
        <v>51328.25</v>
      </c>
      <c r="H27" s="273">
        <v>91154.83</v>
      </c>
      <c r="J27" s="291">
        <v>269196.28000000003</v>
      </c>
      <c r="K27" s="291">
        <v>260065.81</v>
      </c>
      <c r="O27" s="277">
        <v>928</v>
      </c>
      <c r="Q27" s="291">
        <v>25431.66</v>
      </c>
      <c r="R27" s="291">
        <v>1247745.83</v>
      </c>
      <c r="T27" s="274">
        <v>1352048.6399999999</v>
      </c>
      <c r="U27" s="274">
        <v>712000</v>
      </c>
      <c r="V27" s="274">
        <v>2340.0300000000002</v>
      </c>
      <c r="W27" s="274">
        <v>1402720</v>
      </c>
      <c r="Y27" s="275">
        <v>1787252</v>
      </c>
      <c r="AB27" s="275">
        <v>1170817.25</v>
      </c>
      <c r="AC27" s="275">
        <v>119946.46</v>
      </c>
      <c r="AF27" s="103">
        <f t="shared" si="1"/>
        <v>979048.86</v>
      </c>
      <c r="AG27" s="37">
        <f t="shared" si="2"/>
        <v>928</v>
      </c>
      <c r="AH27" s="26">
        <f t="shared" si="3"/>
        <v>978120.86</v>
      </c>
      <c r="AI27" s="17">
        <f t="shared" si="4"/>
        <v>3469108.67</v>
      </c>
      <c r="AJ27" s="19">
        <f t="shared" si="5"/>
        <v>3078015.71</v>
      </c>
      <c r="AK27" s="32">
        <f t="shared" si="6"/>
        <v>391092.95999999996</v>
      </c>
    </row>
    <row r="28" spans="1:37" x14ac:dyDescent="0.2">
      <c r="A28" s="1" t="s">
        <v>462</v>
      </c>
      <c r="B28" s="1" t="s">
        <v>464</v>
      </c>
      <c r="C28" s="92">
        <v>5102</v>
      </c>
      <c r="D28" s="93" t="s">
        <v>1107</v>
      </c>
      <c r="E28" s="291" t="s">
        <v>2005</v>
      </c>
      <c r="F28" s="273">
        <v>858593.58</v>
      </c>
      <c r="G28" s="273">
        <v>42520</v>
      </c>
      <c r="H28" s="273">
        <v>134521.87</v>
      </c>
      <c r="J28" s="291">
        <v>368966.83</v>
      </c>
      <c r="K28" s="291">
        <v>144333.44</v>
      </c>
      <c r="O28" s="277">
        <v>44</v>
      </c>
      <c r="Q28" s="291">
        <v>-381270.72</v>
      </c>
      <c r="R28" s="291">
        <v>1804121.26</v>
      </c>
      <c r="T28" s="274">
        <v>1288413.77</v>
      </c>
      <c r="U28" s="274">
        <v>340</v>
      </c>
      <c r="V28" s="274">
        <v>3715.38</v>
      </c>
      <c r="W28" s="274">
        <v>1073620</v>
      </c>
      <c r="Y28" s="275">
        <v>1279638</v>
      </c>
      <c r="Z28" s="275">
        <v>6430</v>
      </c>
      <c r="AB28" s="275">
        <v>747009.62</v>
      </c>
      <c r="AC28" s="275">
        <v>117643.35</v>
      </c>
      <c r="AE28" s="275">
        <v>5400</v>
      </c>
      <c r="AF28" s="103">
        <f t="shared" si="1"/>
        <v>1035635.45</v>
      </c>
      <c r="AG28" s="37">
        <f t="shared" si="2"/>
        <v>44</v>
      </c>
      <c r="AH28" s="26">
        <f t="shared" si="3"/>
        <v>1035591.45</v>
      </c>
      <c r="AI28" s="17">
        <f t="shared" si="4"/>
        <v>2366089.15</v>
      </c>
      <c r="AJ28" s="19">
        <f t="shared" si="5"/>
        <v>2156120.9700000002</v>
      </c>
      <c r="AK28" s="32">
        <f t="shared" si="6"/>
        <v>209968.1799999997</v>
      </c>
    </row>
    <row r="29" spans="1:37" x14ac:dyDescent="0.2">
      <c r="A29" s="1" t="s">
        <v>462</v>
      </c>
      <c r="B29" s="1" t="s">
        <v>464</v>
      </c>
      <c r="C29" s="92">
        <v>11813</v>
      </c>
      <c r="D29" s="93" t="s">
        <v>1108</v>
      </c>
      <c r="E29" s="291" t="s">
        <v>2006</v>
      </c>
      <c r="F29" s="273">
        <v>857676.11</v>
      </c>
      <c r="G29" s="273">
        <v>84900</v>
      </c>
      <c r="H29" s="273">
        <v>198170.64</v>
      </c>
      <c r="J29" s="291">
        <v>406784.46</v>
      </c>
      <c r="K29" s="291">
        <v>263948.86</v>
      </c>
      <c r="O29" s="277">
        <v>654.11</v>
      </c>
      <c r="Q29" s="291">
        <v>-931.18</v>
      </c>
      <c r="R29" s="291">
        <v>1414760.08</v>
      </c>
      <c r="T29" s="274">
        <v>1471797.71</v>
      </c>
      <c r="U29" s="274">
        <v>481551</v>
      </c>
      <c r="V29" s="274">
        <v>1144.75</v>
      </c>
      <c r="W29" s="274">
        <v>1673720</v>
      </c>
      <c r="Y29" s="275">
        <v>2070576</v>
      </c>
      <c r="AB29" s="275">
        <v>852269.02</v>
      </c>
      <c r="AC29" s="275">
        <v>189030.38</v>
      </c>
      <c r="AF29" s="103">
        <f t="shared" si="1"/>
        <v>1140746.75</v>
      </c>
      <c r="AG29" s="37">
        <f t="shared" si="2"/>
        <v>654.11</v>
      </c>
      <c r="AH29" s="26">
        <f t="shared" si="3"/>
        <v>1140092.6399999999</v>
      </c>
      <c r="AI29" s="17">
        <f t="shared" si="4"/>
        <v>3628213.46</v>
      </c>
      <c r="AJ29" s="19">
        <f t="shared" si="5"/>
        <v>3111875.4</v>
      </c>
      <c r="AK29" s="32">
        <f t="shared" si="6"/>
        <v>516338.06000000006</v>
      </c>
    </row>
    <row r="30" spans="1:37" x14ac:dyDescent="0.2">
      <c r="A30" s="1" t="s">
        <v>462</v>
      </c>
      <c r="B30" s="1" t="s">
        <v>464</v>
      </c>
      <c r="C30" s="92">
        <v>7972</v>
      </c>
      <c r="D30" s="93" t="s">
        <v>1109</v>
      </c>
      <c r="E30" s="291" t="s">
        <v>2007</v>
      </c>
      <c r="F30" s="273">
        <v>1011670.91</v>
      </c>
      <c r="G30" s="273">
        <v>111660</v>
      </c>
      <c r="H30" s="273">
        <v>577945.5</v>
      </c>
      <c r="J30" s="291">
        <v>189542.42</v>
      </c>
      <c r="K30" s="291">
        <v>200052.37</v>
      </c>
      <c r="O30" s="277">
        <v>79.44</v>
      </c>
      <c r="Q30" s="291">
        <v>-770525.94</v>
      </c>
      <c r="R30" s="291">
        <v>1595887.05</v>
      </c>
      <c r="T30" s="274">
        <v>2331680.2000000002</v>
      </c>
      <c r="U30" s="274">
        <v>682445</v>
      </c>
      <c r="V30" s="274">
        <v>600.23</v>
      </c>
      <c r="W30" s="274">
        <v>2173970</v>
      </c>
      <c r="Y30" s="275">
        <v>2541860</v>
      </c>
      <c r="AB30" s="275">
        <v>1201563.8</v>
      </c>
      <c r="AC30" s="275">
        <v>80051.98</v>
      </c>
      <c r="AF30" s="103">
        <f t="shared" si="1"/>
        <v>1701276.4100000001</v>
      </c>
      <c r="AG30" s="37">
        <f t="shared" si="2"/>
        <v>79.44</v>
      </c>
      <c r="AH30" s="26">
        <f t="shared" si="3"/>
        <v>1701196.9700000002</v>
      </c>
      <c r="AI30" s="17">
        <f t="shared" si="4"/>
        <v>5188695.43</v>
      </c>
      <c r="AJ30" s="19">
        <f t="shared" si="5"/>
        <v>3823475.78</v>
      </c>
      <c r="AK30" s="32">
        <f t="shared" si="6"/>
        <v>1365219.65</v>
      </c>
    </row>
    <row r="31" spans="1:37" x14ac:dyDescent="0.2">
      <c r="A31" s="1" t="s">
        <v>462</v>
      </c>
      <c r="B31" s="1" t="s">
        <v>464</v>
      </c>
      <c r="C31" s="92">
        <v>3577</v>
      </c>
      <c r="D31" s="93" t="s">
        <v>1110</v>
      </c>
      <c r="E31" s="291" t="s">
        <v>2008</v>
      </c>
      <c r="F31" s="273">
        <v>533598.18000000005</v>
      </c>
      <c r="G31" s="273">
        <v>20560</v>
      </c>
      <c r="H31" s="273">
        <v>266297.11</v>
      </c>
      <c r="J31" s="291">
        <v>113822.93</v>
      </c>
      <c r="K31" s="291">
        <v>212354.04</v>
      </c>
      <c r="O31" s="277">
        <v>0</v>
      </c>
      <c r="Q31" s="291">
        <v>-832865.71</v>
      </c>
      <c r="R31" s="291">
        <v>1789492.25</v>
      </c>
      <c r="T31" s="274">
        <v>1024162.06</v>
      </c>
      <c r="V31" s="274">
        <v>1310.57</v>
      </c>
      <c r="W31" s="274">
        <v>955150</v>
      </c>
      <c r="Y31" s="275">
        <v>1187062</v>
      </c>
      <c r="AB31" s="275">
        <v>430344.98</v>
      </c>
      <c r="AC31" s="275">
        <v>79886.929999999993</v>
      </c>
      <c r="AE31" s="275">
        <v>1514</v>
      </c>
      <c r="AF31" s="103">
        <f t="shared" si="1"/>
        <v>820455.29</v>
      </c>
      <c r="AG31" s="37">
        <f t="shared" si="2"/>
        <v>0</v>
      </c>
      <c r="AH31" s="26">
        <f t="shared" si="3"/>
        <v>820455.29</v>
      </c>
      <c r="AI31" s="17">
        <f t="shared" si="4"/>
        <v>1980622.63</v>
      </c>
      <c r="AJ31" s="19">
        <f t="shared" si="5"/>
        <v>1698807.91</v>
      </c>
      <c r="AK31" s="32">
        <f t="shared" si="6"/>
        <v>281814.71999999997</v>
      </c>
    </row>
    <row r="32" spans="1:37" x14ac:dyDescent="0.2">
      <c r="A32" s="1" t="s">
        <v>462</v>
      </c>
      <c r="B32" s="1" t="s">
        <v>464</v>
      </c>
      <c r="C32" s="92">
        <v>3159</v>
      </c>
      <c r="D32" s="93" t="s">
        <v>1111</v>
      </c>
      <c r="E32" s="291" t="s">
        <v>2009</v>
      </c>
      <c r="F32" s="273">
        <v>431005.83</v>
      </c>
      <c r="H32" s="273">
        <v>75377.05</v>
      </c>
      <c r="J32" s="291">
        <v>267898.92</v>
      </c>
      <c r="K32" s="291">
        <v>494822.91</v>
      </c>
      <c r="Q32" s="291">
        <v>-1704353.54</v>
      </c>
      <c r="R32" s="291">
        <v>3102228.3</v>
      </c>
      <c r="T32" s="274">
        <v>1064673.6399999999</v>
      </c>
      <c r="U32" s="274">
        <v>65178</v>
      </c>
      <c r="V32" s="274">
        <v>993.87</v>
      </c>
      <c r="W32" s="274">
        <v>1923950</v>
      </c>
      <c r="Y32" s="275">
        <v>2226097</v>
      </c>
      <c r="Z32" s="275">
        <v>14822</v>
      </c>
      <c r="AB32" s="275">
        <v>588209.71</v>
      </c>
      <c r="AC32" s="275">
        <v>261826.85</v>
      </c>
      <c r="AE32" s="275">
        <v>12100</v>
      </c>
      <c r="AF32" s="103">
        <f t="shared" si="1"/>
        <v>506382.88</v>
      </c>
      <c r="AG32" s="37">
        <f t="shared" si="2"/>
        <v>0</v>
      </c>
      <c r="AH32" s="26">
        <f t="shared" si="3"/>
        <v>506382.88</v>
      </c>
      <c r="AI32" s="17">
        <f t="shared" si="4"/>
        <v>3054795.51</v>
      </c>
      <c r="AJ32" s="19">
        <f t="shared" si="5"/>
        <v>3103055.56</v>
      </c>
      <c r="AK32" s="32">
        <f t="shared" si="6"/>
        <v>-48260.050000000279</v>
      </c>
    </row>
    <row r="33" spans="1:37" x14ac:dyDescent="0.2">
      <c r="A33" s="1" t="s">
        <v>462</v>
      </c>
      <c r="B33" s="1" t="s">
        <v>464</v>
      </c>
      <c r="C33" s="92">
        <v>3764</v>
      </c>
      <c r="D33" s="93" t="s">
        <v>1112</v>
      </c>
      <c r="E33" s="291" t="s">
        <v>2010</v>
      </c>
      <c r="F33" s="273">
        <v>556284.49</v>
      </c>
      <c r="G33" s="273">
        <v>144236.54</v>
      </c>
      <c r="H33" s="273">
        <v>145376.07999999999</v>
      </c>
      <c r="J33" s="291">
        <v>332093.89</v>
      </c>
      <c r="K33" s="291">
        <v>210743.33</v>
      </c>
      <c r="Q33" s="291">
        <v>-493277.31</v>
      </c>
      <c r="R33" s="291">
        <v>1484748</v>
      </c>
      <c r="T33" s="274">
        <v>1401364.2</v>
      </c>
      <c r="U33" s="274">
        <v>93000</v>
      </c>
      <c r="V33" s="274">
        <v>2127.63</v>
      </c>
      <c r="W33" s="274">
        <v>961810</v>
      </c>
      <c r="Y33" s="275">
        <v>1295007</v>
      </c>
      <c r="Z33" s="275">
        <v>4710</v>
      </c>
      <c r="AB33" s="275">
        <v>492094.64</v>
      </c>
      <c r="AC33" s="275">
        <v>149948.47</v>
      </c>
      <c r="AF33" s="103">
        <f t="shared" si="1"/>
        <v>845897.11</v>
      </c>
      <c r="AG33" s="37">
        <f t="shared" si="2"/>
        <v>0</v>
      </c>
      <c r="AH33" s="26">
        <f t="shared" si="3"/>
        <v>845897.11</v>
      </c>
      <c r="AI33" s="17">
        <f t="shared" si="4"/>
        <v>2458301.83</v>
      </c>
      <c r="AJ33" s="19">
        <f t="shared" si="5"/>
        <v>1941760.11</v>
      </c>
      <c r="AK33" s="32">
        <f t="shared" si="6"/>
        <v>516541.72</v>
      </c>
    </row>
    <row r="34" spans="1:37" x14ac:dyDescent="0.2">
      <c r="A34" s="1" t="s">
        <v>462</v>
      </c>
      <c r="B34" s="1" t="s">
        <v>464</v>
      </c>
      <c r="C34" s="92">
        <v>3691</v>
      </c>
      <c r="D34" s="93" t="s">
        <v>1113</v>
      </c>
      <c r="E34" s="291" t="s">
        <v>2011</v>
      </c>
      <c r="F34" s="273">
        <v>571925.84</v>
      </c>
      <c r="G34" s="273">
        <v>72722.649999999994</v>
      </c>
      <c r="H34" s="273">
        <v>116773.84</v>
      </c>
      <c r="J34" s="291">
        <v>95013.08</v>
      </c>
      <c r="K34" s="291">
        <v>273612.89</v>
      </c>
      <c r="Q34" s="291">
        <v>-1036745.7</v>
      </c>
      <c r="R34" s="291">
        <v>1924840.79</v>
      </c>
      <c r="T34" s="274">
        <v>1393803.41</v>
      </c>
      <c r="U34" s="274">
        <v>86609.5</v>
      </c>
      <c r="V34" s="274">
        <v>1066.79</v>
      </c>
      <c r="W34" s="274">
        <v>1043020</v>
      </c>
      <c r="Y34" s="275">
        <v>1396674</v>
      </c>
      <c r="AB34" s="275">
        <v>686118.87</v>
      </c>
      <c r="AC34" s="275">
        <v>129910.62</v>
      </c>
      <c r="AF34" s="103">
        <f t="shared" si="1"/>
        <v>761422.33</v>
      </c>
      <c r="AG34" s="37">
        <f t="shared" si="2"/>
        <v>0</v>
      </c>
      <c r="AH34" s="26">
        <f t="shared" si="3"/>
        <v>761422.33</v>
      </c>
      <c r="AI34" s="17">
        <f t="shared" si="4"/>
        <v>2524499.7000000002</v>
      </c>
      <c r="AJ34" s="19">
        <f t="shared" si="5"/>
        <v>2212703.4900000002</v>
      </c>
      <c r="AK34" s="32">
        <f t="shared" si="6"/>
        <v>311796.20999999996</v>
      </c>
    </row>
    <row r="35" spans="1:37" x14ac:dyDescent="0.2">
      <c r="A35" s="1" t="s">
        <v>462</v>
      </c>
      <c r="B35" s="1" t="s">
        <v>464</v>
      </c>
      <c r="C35" s="92">
        <v>7031</v>
      </c>
      <c r="D35" s="93" t="s">
        <v>1114</v>
      </c>
      <c r="E35" s="291" t="s">
        <v>2012</v>
      </c>
      <c r="F35" s="273">
        <v>1366901.78</v>
      </c>
      <c r="G35" s="273">
        <v>22441.360000000001</v>
      </c>
      <c r="H35" s="273">
        <v>141220.41</v>
      </c>
      <c r="J35" s="291">
        <v>223851.66</v>
      </c>
      <c r="K35" s="291">
        <v>150266.93</v>
      </c>
      <c r="O35" s="277">
        <v>5.9</v>
      </c>
      <c r="Q35" s="291">
        <v>353670</v>
      </c>
      <c r="R35" s="291">
        <v>1101601.1100000001</v>
      </c>
      <c r="T35" s="274">
        <v>1283368.3700000001</v>
      </c>
      <c r="U35" s="274">
        <v>407125</v>
      </c>
      <c r="V35" s="274">
        <v>5200.2</v>
      </c>
      <c r="W35" s="274">
        <v>1766690</v>
      </c>
      <c r="X35" s="274">
        <v>48</v>
      </c>
      <c r="Y35" s="275">
        <v>2163462</v>
      </c>
      <c r="Z35" s="275">
        <v>7540</v>
      </c>
      <c r="AB35" s="275">
        <v>669303.06000000006</v>
      </c>
      <c r="AC35" s="275">
        <v>76813.88</v>
      </c>
      <c r="AF35" s="103">
        <f t="shared" si="1"/>
        <v>1530563.55</v>
      </c>
      <c r="AG35" s="37">
        <f t="shared" si="2"/>
        <v>5.9</v>
      </c>
      <c r="AH35" s="26">
        <f t="shared" si="3"/>
        <v>1530557.6500000001</v>
      </c>
      <c r="AI35" s="17">
        <f t="shared" si="4"/>
        <v>3462431.5700000003</v>
      </c>
      <c r="AJ35" s="19">
        <f t="shared" si="5"/>
        <v>2917118.94</v>
      </c>
      <c r="AK35" s="32">
        <f t="shared" si="6"/>
        <v>545312.63000000035</v>
      </c>
    </row>
    <row r="36" spans="1:37" x14ac:dyDescent="0.2">
      <c r="A36" s="1" t="s">
        <v>462</v>
      </c>
      <c r="B36" s="1" t="s">
        <v>464</v>
      </c>
      <c r="C36" s="92">
        <v>3391</v>
      </c>
      <c r="D36" s="93" t="s">
        <v>1115</v>
      </c>
      <c r="E36" s="291" t="s">
        <v>2013</v>
      </c>
      <c r="F36" s="273">
        <v>372111.53</v>
      </c>
      <c r="G36" s="273">
        <v>24044.48</v>
      </c>
      <c r="H36" s="273">
        <v>151706.43</v>
      </c>
      <c r="J36" s="291">
        <v>1444187.7</v>
      </c>
      <c r="K36" s="291">
        <v>87450.94</v>
      </c>
      <c r="O36" s="277">
        <v>127.75</v>
      </c>
      <c r="Q36" s="291">
        <v>1378181.32</v>
      </c>
      <c r="R36" s="291">
        <v>528949.56000000006</v>
      </c>
      <c r="T36" s="274">
        <v>1079812.96</v>
      </c>
      <c r="U36" s="274">
        <v>253295</v>
      </c>
      <c r="V36" s="274">
        <v>492.73</v>
      </c>
      <c r="W36" s="274">
        <v>1242230</v>
      </c>
      <c r="X36" s="274">
        <v>80</v>
      </c>
      <c r="Y36" s="275">
        <v>1541924</v>
      </c>
      <c r="Z36" s="275">
        <v>4020</v>
      </c>
      <c r="AB36" s="275">
        <v>657482.54</v>
      </c>
      <c r="AC36" s="275">
        <v>150963.70000000001</v>
      </c>
      <c r="AE36" s="275">
        <v>500</v>
      </c>
      <c r="AF36" s="103">
        <f t="shared" si="1"/>
        <v>547862.43999999994</v>
      </c>
      <c r="AG36" s="37">
        <f t="shared" si="2"/>
        <v>127.75</v>
      </c>
      <c r="AH36" s="26">
        <f t="shared" si="3"/>
        <v>547734.68999999994</v>
      </c>
      <c r="AI36" s="17">
        <f t="shared" si="4"/>
        <v>2575910.69</v>
      </c>
      <c r="AJ36" s="19">
        <f t="shared" si="5"/>
        <v>2354890.2400000002</v>
      </c>
      <c r="AK36" s="32">
        <f t="shared" si="6"/>
        <v>221020.44999999972</v>
      </c>
    </row>
    <row r="37" spans="1:37" x14ac:dyDescent="0.2">
      <c r="A37" s="1" t="s">
        <v>462</v>
      </c>
      <c r="B37" s="1" t="s">
        <v>464</v>
      </c>
      <c r="C37" s="92">
        <v>4244</v>
      </c>
      <c r="D37" s="93" t="s">
        <v>1116</v>
      </c>
      <c r="E37" s="291" t="s">
        <v>2014</v>
      </c>
      <c r="F37" s="273">
        <v>297669.43</v>
      </c>
      <c r="G37" s="273">
        <v>10280</v>
      </c>
      <c r="H37" s="273">
        <v>52481.26</v>
      </c>
      <c r="J37" s="291">
        <v>448003.86</v>
      </c>
      <c r="K37" s="291">
        <v>58863.16</v>
      </c>
      <c r="O37" s="277">
        <v>0</v>
      </c>
      <c r="Q37" s="291">
        <v>-783262.06</v>
      </c>
      <c r="R37" s="291">
        <v>1603684.39</v>
      </c>
      <c r="T37" s="274">
        <v>930825.44</v>
      </c>
      <c r="U37" s="274">
        <v>197020</v>
      </c>
      <c r="V37" s="274">
        <v>604.66999999999996</v>
      </c>
      <c r="W37" s="274">
        <v>1767620</v>
      </c>
      <c r="Y37" s="275">
        <v>2009752</v>
      </c>
      <c r="AB37" s="275">
        <v>686104.83</v>
      </c>
      <c r="AC37" s="275">
        <v>136546.14000000001</v>
      </c>
      <c r="AE37" s="275">
        <v>500</v>
      </c>
      <c r="AF37" s="103">
        <f t="shared" si="1"/>
        <v>360430.69</v>
      </c>
      <c r="AG37" s="37">
        <f t="shared" si="2"/>
        <v>0</v>
      </c>
      <c r="AH37" s="26">
        <f t="shared" si="3"/>
        <v>360430.69</v>
      </c>
      <c r="AI37" s="17">
        <f t="shared" si="4"/>
        <v>2896070.11</v>
      </c>
      <c r="AJ37" s="19">
        <f t="shared" si="5"/>
        <v>2832902.97</v>
      </c>
      <c r="AK37" s="32">
        <f t="shared" si="6"/>
        <v>63167.139999999665</v>
      </c>
    </row>
    <row r="38" spans="1:37" x14ac:dyDescent="0.2">
      <c r="A38" s="1" t="s">
        <v>462</v>
      </c>
      <c r="B38" s="1" t="s">
        <v>464</v>
      </c>
      <c r="C38" s="92">
        <v>1926</v>
      </c>
      <c r="D38" s="93" t="s">
        <v>1117</v>
      </c>
      <c r="E38" s="291" t="s">
        <v>2015</v>
      </c>
      <c r="F38" s="273">
        <v>272216.61</v>
      </c>
      <c r="G38" s="273">
        <v>37225.17</v>
      </c>
      <c r="H38" s="273">
        <v>99138.93</v>
      </c>
      <c r="J38" s="291">
        <v>144568</v>
      </c>
      <c r="K38" s="291">
        <v>90670.37</v>
      </c>
      <c r="Q38" s="291">
        <v>-868026.46</v>
      </c>
      <c r="R38" s="291">
        <v>1498620.76</v>
      </c>
      <c r="T38" s="274">
        <v>696331.89</v>
      </c>
      <c r="U38" s="274">
        <v>47200</v>
      </c>
      <c r="V38" s="274">
        <v>454.27</v>
      </c>
      <c r="W38" s="274">
        <v>762190</v>
      </c>
      <c r="Y38" s="275">
        <v>913644</v>
      </c>
      <c r="Z38" s="275">
        <v>14578</v>
      </c>
      <c r="AB38" s="275">
        <v>423415.08</v>
      </c>
      <c r="AC38" s="275">
        <v>98669.3</v>
      </c>
      <c r="AF38" s="103">
        <f t="shared" si="1"/>
        <v>408580.70999999996</v>
      </c>
      <c r="AG38" s="37">
        <f t="shared" si="2"/>
        <v>0</v>
      </c>
      <c r="AH38" s="26">
        <f t="shared" si="3"/>
        <v>408580.70999999996</v>
      </c>
      <c r="AI38" s="17">
        <f t="shared" si="4"/>
        <v>1506176.1600000001</v>
      </c>
      <c r="AJ38" s="19">
        <f t="shared" si="5"/>
        <v>1450306.3800000001</v>
      </c>
      <c r="AK38" s="32">
        <f t="shared" si="6"/>
        <v>55869.780000000028</v>
      </c>
    </row>
    <row r="39" spans="1:37" x14ac:dyDescent="0.2">
      <c r="A39" s="1" t="s">
        <v>462</v>
      </c>
      <c r="B39" s="1" t="s">
        <v>464</v>
      </c>
      <c r="C39" s="92">
        <v>5306</v>
      </c>
      <c r="D39" s="93" t="s">
        <v>1118</v>
      </c>
      <c r="E39" s="291" t="s">
        <v>2016</v>
      </c>
      <c r="F39" s="273">
        <v>167481.48000000001</v>
      </c>
      <c r="G39" s="273">
        <v>280494.73</v>
      </c>
      <c r="H39" s="273">
        <v>66130.31</v>
      </c>
      <c r="J39" s="291">
        <v>1405290.77</v>
      </c>
      <c r="K39" s="291">
        <v>231643.47</v>
      </c>
      <c r="O39" s="277">
        <v>0</v>
      </c>
      <c r="Q39" s="291">
        <v>65970.539999999994</v>
      </c>
      <c r="R39" s="291">
        <v>2339595.1</v>
      </c>
      <c r="T39" s="274">
        <v>1403339.76</v>
      </c>
      <c r="U39" s="274">
        <v>90500</v>
      </c>
      <c r="V39" s="274">
        <v>1419.47</v>
      </c>
      <c r="W39" s="274">
        <v>1505680</v>
      </c>
      <c r="Y39" s="275">
        <v>1977359.26</v>
      </c>
      <c r="Z39" s="275">
        <v>2400</v>
      </c>
      <c r="AB39" s="275">
        <v>970892.18</v>
      </c>
      <c r="AC39" s="275">
        <v>198044.67</v>
      </c>
      <c r="AF39" s="103">
        <f t="shared" si="1"/>
        <v>514106.51999999996</v>
      </c>
      <c r="AG39" s="37">
        <f t="shared" si="2"/>
        <v>0</v>
      </c>
      <c r="AH39" s="26">
        <f t="shared" si="3"/>
        <v>514106.51999999996</v>
      </c>
      <c r="AI39" s="17">
        <f t="shared" si="4"/>
        <v>3000939.23</v>
      </c>
      <c r="AJ39" s="19">
        <f t="shared" si="5"/>
        <v>3148696.11</v>
      </c>
      <c r="AK39" s="32">
        <f t="shared" si="6"/>
        <v>-147756.87999999989</v>
      </c>
    </row>
    <row r="40" spans="1:37" x14ac:dyDescent="0.2">
      <c r="A40" s="1" t="s">
        <v>462</v>
      </c>
      <c r="B40" s="1" t="s">
        <v>464</v>
      </c>
      <c r="C40" s="92">
        <v>2556</v>
      </c>
      <c r="D40" s="93" t="s">
        <v>1119</v>
      </c>
      <c r="E40" s="291" t="s">
        <v>2017</v>
      </c>
      <c r="F40" s="273">
        <v>552377.91</v>
      </c>
      <c r="H40" s="273">
        <v>94162.13</v>
      </c>
      <c r="J40" s="291">
        <v>227478.86</v>
      </c>
      <c r="K40" s="291">
        <v>115357.37</v>
      </c>
      <c r="O40" s="277">
        <v>750</v>
      </c>
      <c r="Q40" s="291">
        <v>-805282.31</v>
      </c>
      <c r="R40" s="291">
        <v>1457071.21</v>
      </c>
      <c r="T40" s="274">
        <v>1272072.98</v>
      </c>
      <c r="U40" s="274">
        <v>309130</v>
      </c>
      <c r="V40" s="274">
        <v>734.74</v>
      </c>
      <c r="W40" s="274">
        <v>417280</v>
      </c>
      <c r="Y40" s="275">
        <v>769790</v>
      </c>
      <c r="Z40" s="275">
        <v>25642</v>
      </c>
      <c r="AB40" s="275">
        <v>698411.3</v>
      </c>
      <c r="AC40" s="275">
        <v>81221.05</v>
      </c>
      <c r="AF40" s="103">
        <f t="shared" si="1"/>
        <v>646540.04</v>
      </c>
      <c r="AG40" s="37">
        <f t="shared" si="2"/>
        <v>750</v>
      </c>
      <c r="AH40" s="26">
        <f t="shared" si="3"/>
        <v>645790.04</v>
      </c>
      <c r="AI40" s="17">
        <f t="shared" si="4"/>
        <v>1999217.72</v>
      </c>
      <c r="AJ40" s="19">
        <f t="shared" si="5"/>
        <v>1575064.35</v>
      </c>
      <c r="AK40" s="32">
        <f t="shared" si="6"/>
        <v>424153.36999999988</v>
      </c>
    </row>
    <row r="41" spans="1:37" x14ac:dyDescent="0.2">
      <c r="A41" s="1" t="s">
        <v>462</v>
      </c>
      <c r="B41" s="1" t="s">
        <v>464</v>
      </c>
      <c r="C41" s="92">
        <v>2366</v>
      </c>
      <c r="D41" s="93" t="s">
        <v>1120</v>
      </c>
      <c r="E41" s="291" t="s">
        <v>2018</v>
      </c>
      <c r="F41" s="273">
        <v>565499.11</v>
      </c>
      <c r="G41" s="273">
        <v>28771.29</v>
      </c>
      <c r="H41" s="273">
        <v>88004.35</v>
      </c>
      <c r="J41" s="291">
        <v>372485.75</v>
      </c>
      <c r="K41" s="291">
        <v>464286.02</v>
      </c>
      <c r="O41" s="277">
        <v>500</v>
      </c>
      <c r="Q41" s="291">
        <v>-359713.42</v>
      </c>
      <c r="R41" s="291">
        <v>1798384.44</v>
      </c>
      <c r="T41" s="274">
        <v>959189.26</v>
      </c>
      <c r="U41" s="274">
        <v>355200</v>
      </c>
      <c r="V41" s="274">
        <v>1208.56</v>
      </c>
      <c r="W41" s="274">
        <v>875220</v>
      </c>
      <c r="Y41" s="275">
        <v>1066232</v>
      </c>
      <c r="AB41" s="275">
        <v>756297.76</v>
      </c>
      <c r="AC41" s="275">
        <v>218325.25</v>
      </c>
      <c r="AE41" s="275">
        <v>80</v>
      </c>
      <c r="AF41" s="103">
        <f t="shared" si="1"/>
        <v>682274.75</v>
      </c>
      <c r="AG41" s="37">
        <f t="shared" si="2"/>
        <v>500</v>
      </c>
      <c r="AH41" s="26">
        <f t="shared" si="3"/>
        <v>681774.75</v>
      </c>
      <c r="AI41" s="17">
        <f t="shared" si="4"/>
        <v>2190817.8200000003</v>
      </c>
      <c r="AJ41" s="19">
        <f t="shared" si="5"/>
        <v>2040935.01</v>
      </c>
      <c r="AK41" s="32">
        <f t="shared" si="6"/>
        <v>149882.81000000029</v>
      </c>
    </row>
    <row r="42" spans="1:37" x14ac:dyDescent="0.2">
      <c r="A42" s="1" t="s">
        <v>462</v>
      </c>
      <c r="B42" s="1" t="s">
        <v>464</v>
      </c>
      <c r="C42" s="92">
        <v>5915</v>
      </c>
      <c r="D42" s="93" t="s">
        <v>1121</v>
      </c>
      <c r="E42" s="291" t="s">
        <v>2019</v>
      </c>
      <c r="F42" s="273">
        <v>374395.39</v>
      </c>
      <c r="H42" s="273">
        <v>139737.60999999999</v>
      </c>
      <c r="J42" s="291">
        <v>339267.37</v>
      </c>
      <c r="K42" s="291">
        <v>243132.09</v>
      </c>
      <c r="O42" s="277">
        <v>7</v>
      </c>
      <c r="Q42" s="291">
        <v>-48139.66</v>
      </c>
      <c r="R42" s="291">
        <v>1262156.06</v>
      </c>
      <c r="T42" s="274">
        <v>1157358.94</v>
      </c>
      <c r="U42" s="274">
        <v>211400</v>
      </c>
      <c r="V42" s="274">
        <v>1094.99</v>
      </c>
      <c r="W42" s="274">
        <v>1297350</v>
      </c>
      <c r="Y42" s="275">
        <v>1679368</v>
      </c>
      <c r="Z42" s="275">
        <v>1830</v>
      </c>
      <c r="AB42" s="275">
        <v>845848.44</v>
      </c>
      <c r="AC42" s="275">
        <v>155777.43</v>
      </c>
      <c r="AF42" s="103">
        <f t="shared" si="1"/>
        <v>514133</v>
      </c>
      <c r="AG42" s="37">
        <f t="shared" si="2"/>
        <v>7</v>
      </c>
      <c r="AH42" s="26">
        <f t="shared" si="3"/>
        <v>514126</v>
      </c>
      <c r="AI42" s="17">
        <f t="shared" si="4"/>
        <v>2667203.9299999997</v>
      </c>
      <c r="AJ42" s="19">
        <f t="shared" si="5"/>
        <v>2682823.87</v>
      </c>
      <c r="AK42" s="32">
        <f t="shared" si="6"/>
        <v>-15619.94000000041</v>
      </c>
    </row>
    <row r="43" spans="1:37" x14ac:dyDescent="0.2">
      <c r="A43" s="1" t="s">
        <v>462</v>
      </c>
      <c r="B43" s="1" t="s">
        <v>464</v>
      </c>
      <c r="C43" s="92">
        <v>3317</v>
      </c>
      <c r="D43" s="93" t="s">
        <v>1122</v>
      </c>
      <c r="E43" s="291" t="s">
        <v>2020</v>
      </c>
      <c r="F43" s="273">
        <v>127150.83</v>
      </c>
      <c r="G43" s="273">
        <v>14860</v>
      </c>
      <c r="H43" s="273">
        <v>234393.26</v>
      </c>
      <c r="J43" s="291">
        <v>557025.59</v>
      </c>
      <c r="K43" s="291">
        <v>105866.84</v>
      </c>
      <c r="Q43" s="291">
        <v>-795906.52</v>
      </c>
      <c r="R43" s="291">
        <v>1683339.65</v>
      </c>
      <c r="T43" s="274">
        <v>1016848.88</v>
      </c>
      <c r="V43" s="274">
        <v>466.11</v>
      </c>
      <c r="W43" s="274">
        <v>460410</v>
      </c>
      <c r="Y43" s="275">
        <v>718206</v>
      </c>
      <c r="Z43" s="275">
        <v>8852</v>
      </c>
      <c r="AB43" s="275">
        <v>436472.28</v>
      </c>
      <c r="AC43" s="275">
        <v>107777.32</v>
      </c>
      <c r="AF43" s="103">
        <f t="shared" si="1"/>
        <v>376404.09</v>
      </c>
      <c r="AG43" s="37">
        <f t="shared" si="2"/>
        <v>0</v>
      </c>
      <c r="AH43" s="26">
        <f t="shared" si="3"/>
        <v>376404.09</v>
      </c>
      <c r="AI43" s="17">
        <f t="shared" si="4"/>
        <v>1477724.99</v>
      </c>
      <c r="AJ43" s="19">
        <f t="shared" si="5"/>
        <v>1271307.6000000001</v>
      </c>
      <c r="AK43" s="32">
        <f t="shared" si="6"/>
        <v>206417.3899999999</v>
      </c>
    </row>
    <row r="44" spans="1:37" x14ac:dyDescent="0.2">
      <c r="A44" s="1" t="s">
        <v>462</v>
      </c>
      <c r="B44" s="1" t="s">
        <v>464</v>
      </c>
      <c r="C44" s="92">
        <v>2828</v>
      </c>
      <c r="D44" s="93" t="s">
        <v>1123</v>
      </c>
      <c r="E44" s="291" t="s">
        <v>2152</v>
      </c>
      <c r="F44" s="273">
        <v>715608.36</v>
      </c>
      <c r="G44" s="273">
        <v>22950</v>
      </c>
      <c r="H44" s="273">
        <v>180936.97</v>
      </c>
      <c r="J44" s="291">
        <v>368094.28</v>
      </c>
      <c r="K44" s="291">
        <v>74426.399999999994</v>
      </c>
      <c r="Q44" s="291">
        <v>-688189.72</v>
      </c>
      <c r="R44" s="291">
        <v>2224890.19</v>
      </c>
      <c r="T44" s="274">
        <v>1052299.6599999999</v>
      </c>
      <c r="U44" s="274">
        <v>90000</v>
      </c>
      <c r="V44" s="274">
        <v>1690.57</v>
      </c>
      <c r="W44" s="274">
        <v>924300</v>
      </c>
      <c r="Y44" s="275">
        <v>1138410</v>
      </c>
      <c r="AB44" s="275">
        <v>881586.98</v>
      </c>
      <c r="AC44" s="275">
        <v>136316.71</v>
      </c>
      <c r="AF44" s="103">
        <f t="shared" si="1"/>
        <v>919495.33</v>
      </c>
      <c r="AG44" s="37">
        <f t="shared" si="2"/>
        <v>0</v>
      </c>
      <c r="AH44" s="26">
        <f t="shared" si="3"/>
        <v>919495.33</v>
      </c>
      <c r="AI44" s="17">
        <f t="shared" si="4"/>
        <v>2068290.23</v>
      </c>
      <c r="AJ44" s="19">
        <f t="shared" si="5"/>
        <v>2156313.69</v>
      </c>
      <c r="AK44" s="32">
        <f t="shared" si="6"/>
        <v>-88023.459999999963</v>
      </c>
    </row>
    <row r="45" spans="1:37" x14ac:dyDescent="0.2">
      <c r="A45" s="1" t="s">
        <v>462</v>
      </c>
      <c r="B45" s="1" t="s">
        <v>464</v>
      </c>
      <c r="C45" s="92">
        <v>2529</v>
      </c>
      <c r="D45" s="93" t="s">
        <v>1124</v>
      </c>
      <c r="E45" s="291" t="s">
        <v>2165</v>
      </c>
      <c r="F45" s="273">
        <v>287865.46999999997</v>
      </c>
      <c r="G45" s="273">
        <v>49680</v>
      </c>
      <c r="H45" s="273">
        <v>71201.22</v>
      </c>
      <c r="J45" s="291">
        <v>1941489.44</v>
      </c>
      <c r="K45" s="291">
        <v>707869.27</v>
      </c>
      <c r="Q45" s="291">
        <v>3285164.12</v>
      </c>
      <c r="T45" s="274">
        <v>1143904.3700000001</v>
      </c>
      <c r="U45" s="274">
        <v>78900</v>
      </c>
      <c r="V45" s="274">
        <v>319.02</v>
      </c>
      <c r="W45" s="274">
        <v>1068600</v>
      </c>
      <c r="Y45" s="275">
        <v>1364091</v>
      </c>
      <c r="Z45" s="275">
        <v>15329.86</v>
      </c>
      <c r="AB45" s="275">
        <v>582726.05000000005</v>
      </c>
      <c r="AC45" s="275">
        <v>504955.2</v>
      </c>
      <c r="AE45" s="275">
        <v>7200</v>
      </c>
      <c r="AF45" s="103">
        <f t="shared" si="1"/>
        <v>408746.68999999994</v>
      </c>
      <c r="AG45" s="37">
        <f t="shared" si="2"/>
        <v>0</v>
      </c>
      <c r="AH45" s="26">
        <f t="shared" si="3"/>
        <v>408746.68999999994</v>
      </c>
      <c r="AI45" s="17">
        <f t="shared" si="4"/>
        <v>2291723.39</v>
      </c>
      <c r="AJ45" s="19">
        <f t="shared" si="5"/>
        <v>2474302.1100000003</v>
      </c>
      <c r="AK45" s="32">
        <f t="shared" si="6"/>
        <v>-182578.7200000002</v>
      </c>
    </row>
    <row r="46" spans="1:37" x14ac:dyDescent="0.2">
      <c r="A46" s="1" t="s">
        <v>467</v>
      </c>
      <c r="B46" s="1" t="s">
        <v>468</v>
      </c>
      <c r="C46" s="92">
        <v>5981</v>
      </c>
      <c r="D46" s="93" t="s">
        <v>1125</v>
      </c>
      <c r="E46" s="291" t="s">
        <v>2021</v>
      </c>
      <c r="F46" s="273">
        <v>689944.37</v>
      </c>
      <c r="G46" s="273">
        <v>41660</v>
      </c>
      <c r="H46" s="273">
        <v>72853.64</v>
      </c>
      <c r="J46" s="291">
        <v>1345241.47</v>
      </c>
      <c r="K46" s="291">
        <v>201777.35</v>
      </c>
      <c r="O46" s="277">
        <v>342.82</v>
      </c>
      <c r="Q46" s="291">
        <v>93313.61</v>
      </c>
      <c r="R46" s="291">
        <v>721555.06</v>
      </c>
      <c r="T46" s="274">
        <v>1636715.94</v>
      </c>
      <c r="U46" s="274">
        <v>271140</v>
      </c>
      <c r="V46" s="274">
        <v>896.11</v>
      </c>
      <c r="W46" s="274">
        <v>1851376.9</v>
      </c>
      <c r="X46" s="274">
        <v>164208.6</v>
      </c>
      <c r="Y46" s="275">
        <v>2511018.9</v>
      </c>
      <c r="AB46" s="275">
        <v>683009.88</v>
      </c>
      <c r="AC46" s="275">
        <v>289500.03000000003</v>
      </c>
      <c r="AF46" s="103">
        <f t="shared" si="1"/>
        <v>804458.01</v>
      </c>
      <c r="AG46" s="37">
        <f t="shared" si="2"/>
        <v>342.82</v>
      </c>
      <c r="AH46" s="26">
        <f t="shared" si="3"/>
        <v>804115.19000000006</v>
      </c>
      <c r="AI46" s="17">
        <f t="shared" si="4"/>
        <v>3924337.5500000003</v>
      </c>
      <c r="AJ46" s="19">
        <f t="shared" si="5"/>
        <v>3483528.8099999996</v>
      </c>
      <c r="AK46" s="32">
        <f t="shared" si="6"/>
        <v>440808.74000000069</v>
      </c>
    </row>
    <row r="47" spans="1:37" x14ac:dyDescent="0.2">
      <c r="A47" s="1" t="s">
        <v>467</v>
      </c>
      <c r="B47" s="1" t="s">
        <v>468</v>
      </c>
      <c r="C47" s="92">
        <v>5608</v>
      </c>
      <c r="D47" s="93" t="s">
        <v>1126</v>
      </c>
      <c r="E47" s="291" t="s">
        <v>2022</v>
      </c>
      <c r="F47" s="273">
        <v>612529.22</v>
      </c>
      <c r="G47" s="273">
        <v>61125</v>
      </c>
      <c r="H47" s="273">
        <v>62312.42</v>
      </c>
      <c r="J47" s="291">
        <v>91067.71</v>
      </c>
      <c r="K47" s="291">
        <v>699913.41</v>
      </c>
      <c r="O47" s="277">
        <v>355.9</v>
      </c>
      <c r="Q47" s="291">
        <v>176877.17</v>
      </c>
      <c r="R47" s="291">
        <v>1541680.81</v>
      </c>
      <c r="T47" s="274">
        <v>2436367.34</v>
      </c>
      <c r="U47" s="274">
        <v>274245.21999999997</v>
      </c>
      <c r="V47" s="274">
        <v>1996.64</v>
      </c>
      <c r="W47" s="274">
        <v>1778343.02</v>
      </c>
      <c r="X47" s="274">
        <v>430886</v>
      </c>
      <c r="Y47" s="275">
        <v>2617734.02</v>
      </c>
      <c r="Z47" s="275">
        <v>47270</v>
      </c>
      <c r="AB47" s="275">
        <v>729906.22</v>
      </c>
      <c r="AC47" s="275">
        <v>292473.36</v>
      </c>
      <c r="AF47" s="103">
        <f t="shared" si="1"/>
        <v>735966.64</v>
      </c>
      <c r="AG47" s="37">
        <f t="shared" si="2"/>
        <v>355.9</v>
      </c>
      <c r="AH47" s="26">
        <f t="shared" si="3"/>
        <v>735610.74</v>
      </c>
      <c r="AI47" s="17">
        <f t="shared" si="4"/>
        <v>4921838.22</v>
      </c>
      <c r="AJ47" s="19">
        <f t="shared" si="5"/>
        <v>3687383.6</v>
      </c>
      <c r="AK47" s="32">
        <f t="shared" si="6"/>
        <v>1234454.6199999996</v>
      </c>
    </row>
    <row r="48" spans="1:37" x14ac:dyDescent="0.2">
      <c r="A48" s="1" t="s">
        <v>467</v>
      </c>
      <c r="B48" s="1" t="s">
        <v>468</v>
      </c>
      <c r="C48" s="92">
        <v>3981</v>
      </c>
      <c r="D48" s="93" t="s">
        <v>1127</v>
      </c>
      <c r="E48" s="291" t="s">
        <v>2023</v>
      </c>
      <c r="F48" s="273">
        <v>524497.69999999995</v>
      </c>
      <c r="G48" s="273">
        <v>0</v>
      </c>
      <c r="H48" s="273">
        <v>19071.259999999998</v>
      </c>
      <c r="J48" s="291">
        <v>1404385.92</v>
      </c>
      <c r="K48" s="291">
        <v>535613.69999999995</v>
      </c>
      <c r="O48" s="277">
        <v>1260.18</v>
      </c>
      <c r="Q48" s="291">
        <v>561228.61</v>
      </c>
      <c r="R48" s="291">
        <v>3101072.39</v>
      </c>
      <c r="T48" s="274">
        <v>1474421.78</v>
      </c>
      <c r="U48" s="274">
        <v>158790.72</v>
      </c>
      <c r="V48" s="274">
        <v>878.86</v>
      </c>
      <c r="W48" s="274">
        <v>2679981.7999999998</v>
      </c>
      <c r="X48" s="274">
        <v>98000</v>
      </c>
      <c r="Y48" s="275">
        <v>3376171.8</v>
      </c>
      <c r="Z48" s="275">
        <v>0</v>
      </c>
      <c r="AB48" s="275">
        <v>583028.68000000005</v>
      </c>
      <c r="AC48" s="275">
        <v>292426.21000000002</v>
      </c>
      <c r="AF48" s="103">
        <f t="shared" si="1"/>
        <v>543568.96</v>
      </c>
      <c r="AG48" s="37">
        <f t="shared" si="2"/>
        <v>1260.18</v>
      </c>
      <c r="AH48" s="26">
        <f t="shared" si="3"/>
        <v>542308.77999999991</v>
      </c>
      <c r="AI48" s="17">
        <f t="shared" si="4"/>
        <v>4412073.16</v>
      </c>
      <c r="AJ48" s="19">
        <f t="shared" si="5"/>
        <v>4251626.6900000004</v>
      </c>
      <c r="AK48" s="32">
        <f t="shared" si="6"/>
        <v>160446.46999999974</v>
      </c>
    </row>
    <row r="49" spans="1:37" x14ac:dyDescent="0.2">
      <c r="A49" s="1" t="s">
        <v>467</v>
      </c>
      <c r="B49" s="1" t="s">
        <v>468</v>
      </c>
      <c r="C49" s="92">
        <v>2676</v>
      </c>
      <c r="D49" s="93" t="s">
        <v>1128</v>
      </c>
      <c r="E49" s="291" t="s">
        <v>2024</v>
      </c>
      <c r="F49" s="273">
        <v>138020.06</v>
      </c>
      <c r="G49" s="273">
        <v>28000</v>
      </c>
      <c r="H49" s="273">
        <v>51124.69</v>
      </c>
      <c r="J49" s="291">
        <v>1946813.71</v>
      </c>
      <c r="K49" s="291">
        <v>137317.29</v>
      </c>
      <c r="O49" s="277">
        <v>71.09</v>
      </c>
      <c r="Q49" s="291">
        <v>54749.52</v>
      </c>
      <c r="R49" s="291">
        <v>2713140.37</v>
      </c>
      <c r="T49" s="274">
        <v>1383983.65</v>
      </c>
      <c r="U49" s="274">
        <v>130202.59</v>
      </c>
      <c r="V49" s="274">
        <v>316.89</v>
      </c>
      <c r="W49" s="274">
        <v>1221103</v>
      </c>
      <c r="X49" s="274">
        <v>51200</v>
      </c>
      <c r="Y49" s="275">
        <v>1794968</v>
      </c>
      <c r="AB49" s="275">
        <v>550439.74</v>
      </c>
      <c r="AC49" s="275">
        <v>224188.72</v>
      </c>
      <c r="AF49" s="103">
        <f t="shared" si="1"/>
        <v>217144.75</v>
      </c>
      <c r="AG49" s="37">
        <f t="shared" si="2"/>
        <v>71.09</v>
      </c>
      <c r="AH49" s="26">
        <f t="shared" si="3"/>
        <v>217073.66</v>
      </c>
      <c r="AI49" s="17">
        <f t="shared" si="4"/>
        <v>2786806.13</v>
      </c>
      <c r="AJ49" s="19">
        <f t="shared" si="5"/>
        <v>2569596.4600000004</v>
      </c>
      <c r="AK49" s="32">
        <f t="shared" si="6"/>
        <v>217209.66999999946</v>
      </c>
    </row>
    <row r="50" spans="1:37" x14ac:dyDescent="0.2">
      <c r="A50" s="1" t="s">
        <v>467</v>
      </c>
      <c r="B50" s="1" t="s">
        <v>468</v>
      </c>
      <c r="C50" s="92">
        <v>4612</v>
      </c>
      <c r="D50" s="93" t="s">
        <v>1129</v>
      </c>
      <c r="E50" s="291" t="s">
        <v>2025</v>
      </c>
      <c r="F50" s="273">
        <v>698513.35</v>
      </c>
      <c r="G50" s="273">
        <v>0</v>
      </c>
      <c r="H50" s="273">
        <v>68112.289999999994</v>
      </c>
      <c r="J50" s="291">
        <v>145156.9</v>
      </c>
      <c r="K50" s="291">
        <v>255580.42</v>
      </c>
      <c r="M50" s="277">
        <v>120852.5</v>
      </c>
      <c r="O50" s="277">
        <v>498.23</v>
      </c>
      <c r="Q50" s="291">
        <v>65462.95</v>
      </c>
      <c r="R50" s="291">
        <v>2152655.08</v>
      </c>
      <c r="T50" s="274">
        <v>2443303.9700000002</v>
      </c>
      <c r="U50" s="274">
        <v>364674.02</v>
      </c>
      <c r="V50" s="274">
        <v>888.14</v>
      </c>
      <c r="W50" s="274">
        <v>1208271.5</v>
      </c>
      <c r="X50" s="274">
        <v>457764</v>
      </c>
      <c r="Y50" s="275">
        <v>2574651.5</v>
      </c>
      <c r="Z50" s="275">
        <v>11828</v>
      </c>
      <c r="AA50" s="275">
        <v>4320</v>
      </c>
      <c r="AB50" s="275">
        <v>914573.67</v>
      </c>
      <c r="AC50" s="275">
        <v>255898.79</v>
      </c>
      <c r="AF50" s="103">
        <f t="shared" si="1"/>
        <v>766625.64</v>
      </c>
      <c r="AG50" s="37">
        <f t="shared" si="2"/>
        <v>121350.73</v>
      </c>
      <c r="AH50" s="26">
        <f t="shared" si="3"/>
        <v>645274.91</v>
      </c>
      <c r="AI50" s="17">
        <f t="shared" si="4"/>
        <v>4474901.6300000008</v>
      </c>
      <c r="AJ50" s="19">
        <f t="shared" si="5"/>
        <v>3761271.96</v>
      </c>
      <c r="AK50" s="32">
        <f t="shared" si="6"/>
        <v>713629.67000000086</v>
      </c>
    </row>
    <row r="51" spans="1:37" x14ac:dyDescent="0.2">
      <c r="A51" s="1" t="s">
        <v>467</v>
      </c>
      <c r="B51" s="1" t="s">
        <v>468</v>
      </c>
      <c r="C51" s="92">
        <v>3723</v>
      </c>
      <c r="D51" s="93" t="s">
        <v>1130</v>
      </c>
      <c r="E51" s="291" t="s">
        <v>2153</v>
      </c>
      <c r="F51" s="273">
        <v>384920.09</v>
      </c>
      <c r="G51" s="273">
        <v>0</v>
      </c>
      <c r="H51" s="273">
        <v>34748.120000000003</v>
      </c>
      <c r="J51" s="291">
        <v>423896.18</v>
      </c>
      <c r="K51" s="291">
        <v>199196.29</v>
      </c>
      <c r="O51" s="277">
        <v>781.03</v>
      </c>
      <c r="Q51" s="291">
        <v>161981.44</v>
      </c>
      <c r="R51" s="291">
        <v>2872107.81</v>
      </c>
      <c r="T51" s="274">
        <v>1615435.73</v>
      </c>
      <c r="U51" s="274">
        <v>145037.75</v>
      </c>
      <c r="V51" s="274">
        <v>600.91999999999996</v>
      </c>
      <c r="W51" s="274">
        <v>792589</v>
      </c>
      <c r="X51" s="274">
        <v>91400</v>
      </c>
      <c r="Y51" s="275">
        <v>1519303</v>
      </c>
      <c r="AB51" s="275">
        <v>601762.80000000005</v>
      </c>
      <c r="AC51" s="275">
        <v>277453.99</v>
      </c>
      <c r="AF51" s="103">
        <f t="shared" si="1"/>
        <v>419668.21</v>
      </c>
      <c r="AG51" s="37">
        <f t="shared" si="2"/>
        <v>781.03</v>
      </c>
      <c r="AH51" s="26">
        <f t="shared" si="3"/>
        <v>418887.18</v>
      </c>
      <c r="AI51" s="17">
        <f t="shared" si="4"/>
        <v>2645063.4</v>
      </c>
      <c r="AJ51" s="19">
        <f t="shared" si="5"/>
        <v>2398519.79</v>
      </c>
      <c r="AK51" s="32">
        <f t="shared" si="6"/>
        <v>246543.60999999987</v>
      </c>
    </row>
    <row r="52" spans="1:37" x14ac:dyDescent="0.2">
      <c r="A52" s="1" t="s">
        <v>471</v>
      </c>
      <c r="B52" s="1" t="s">
        <v>472</v>
      </c>
      <c r="C52" s="92">
        <v>4086</v>
      </c>
      <c r="D52" s="93" t="s">
        <v>1131</v>
      </c>
      <c r="E52" s="291" t="s">
        <v>2026</v>
      </c>
      <c r="F52" s="273">
        <v>295024.53000000003</v>
      </c>
      <c r="G52" s="273">
        <v>10000</v>
      </c>
      <c r="H52" s="273">
        <v>45952.31</v>
      </c>
      <c r="J52" s="291">
        <v>447737.37</v>
      </c>
      <c r="K52" s="291">
        <v>119016.5</v>
      </c>
      <c r="O52" s="277">
        <v>0</v>
      </c>
      <c r="R52" s="291">
        <v>2033236.3</v>
      </c>
      <c r="T52" s="274">
        <v>2087035.48</v>
      </c>
      <c r="V52" s="274">
        <v>602.89</v>
      </c>
      <c r="W52" s="274">
        <v>843490</v>
      </c>
      <c r="Y52" s="275">
        <v>1788076</v>
      </c>
      <c r="AB52" s="275">
        <v>847612.84</v>
      </c>
      <c r="AC52" s="275">
        <v>102634.95</v>
      </c>
      <c r="AF52" s="103">
        <f t="shared" si="1"/>
        <v>350976.84</v>
      </c>
      <c r="AG52" s="37">
        <f t="shared" si="2"/>
        <v>0</v>
      </c>
      <c r="AH52" s="26">
        <f t="shared" si="3"/>
        <v>350976.84</v>
      </c>
      <c r="AI52" s="17">
        <f t="shared" si="4"/>
        <v>2931128.37</v>
      </c>
      <c r="AJ52" s="19">
        <f t="shared" si="5"/>
        <v>2738323.79</v>
      </c>
      <c r="AK52" s="32">
        <f t="shared" si="6"/>
        <v>192804.58000000007</v>
      </c>
    </row>
    <row r="53" spans="1:37" x14ac:dyDescent="0.2">
      <c r="A53" s="1" t="s">
        <v>471</v>
      </c>
      <c r="B53" s="1" t="s">
        <v>472</v>
      </c>
      <c r="C53" s="92">
        <v>4226</v>
      </c>
      <c r="D53" s="93" t="s">
        <v>1132</v>
      </c>
      <c r="E53" s="291" t="s">
        <v>2027</v>
      </c>
      <c r="F53" s="273">
        <v>355725.38</v>
      </c>
      <c r="G53" s="273">
        <v>0</v>
      </c>
      <c r="H53" s="273">
        <v>99418.78</v>
      </c>
      <c r="J53" s="291">
        <v>2084600.75</v>
      </c>
      <c r="K53" s="291">
        <v>570734.99</v>
      </c>
      <c r="O53" s="277">
        <v>195</v>
      </c>
      <c r="R53" s="291">
        <v>575288.56999999995</v>
      </c>
      <c r="T53" s="274">
        <v>2019815.12</v>
      </c>
      <c r="V53" s="274">
        <v>547.66</v>
      </c>
      <c r="W53" s="274">
        <v>644050</v>
      </c>
      <c r="Y53" s="275">
        <v>1473992</v>
      </c>
      <c r="AB53" s="275">
        <v>665776.56999999995</v>
      </c>
      <c r="AC53" s="275">
        <v>306820.03000000003</v>
      </c>
      <c r="AF53" s="103">
        <f t="shared" si="1"/>
        <v>455144.16000000003</v>
      </c>
      <c r="AG53" s="37">
        <f t="shared" si="2"/>
        <v>195</v>
      </c>
      <c r="AH53" s="26">
        <f t="shared" si="3"/>
        <v>454949.16000000003</v>
      </c>
      <c r="AI53" s="17">
        <f t="shared" si="4"/>
        <v>2664412.7800000003</v>
      </c>
      <c r="AJ53" s="19">
        <f t="shared" si="5"/>
        <v>2446588.5999999996</v>
      </c>
      <c r="AK53" s="32">
        <f t="shared" si="6"/>
        <v>217824.18000000063</v>
      </c>
    </row>
    <row r="54" spans="1:37" x14ac:dyDescent="0.2">
      <c r="A54" s="1" t="s">
        <v>471</v>
      </c>
      <c r="B54" s="1" t="s">
        <v>472</v>
      </c>
      <c r="C54" s="92">
        <v>4483</v>
      </c>
      <c r="D54" s="93" t="s">
        <v>1133</v>
      </c>
      <c r="E54" s="291" t="s">
        <v>2028</v>
      </c>
      <c r="F54" s="273">
        <v>895216.2</v>
      </c>
      <c r="G54" s="273">
        <v>0</v>
      </c>
      <c r="H54" s="273">
        <v>14442.38</v>
      </c>
      <c r="J54" s="291">
        <v>2482565.96</v>
      </c>
      <c r="K54" s="291">
        <v>172743.2</v>
      </c>
      <c r="R54" s="291">
        <v>1317062.58</v>
      </c>
      <c r="T54" s="274">
        <v>1524491.7</v>
      </c>
      <c r="U54" s="274">
        <v>146595</v>
      </c>
      <c r="V54" s="274">
        <v>989.7</v>
      </c>
      <c r="W54" s="274">
        <v>1159460</v>
      </c>
      <c r="Y54" s="275">
        <v>1793220</v>
      </c>
      <c r="AB54" s="275">
        <v>398835.66</v>
      </c>
      <c r="AC54" s="275">
        <v>181431.25</v>
      </c>
      <c r="AF54" s="103">
        <f t="shared" si="1"/>
        <v>909658.58</v>
      </c>
      <c r="AG54" s="37">
        <f t="shared" si="2"/>
        <v>0</v>
      </c>
      <c r="AH54" s="26">
        <f t="shared" si="3"/>
        <v>909658.58</v>
      </c>
      <c r="AI54" s="17">
        <f t="shared" si="4"/>
        <v>2831536.4</v>
      </c>
      <c r="AJ54" s="19">
        <f t="shared" si="5"/>
        <v>2373486.91</v>
      </c>
      <c r="AK54" s="32">
        <f t="shared" si="6"/>
        <v>458049.48999999976</v>
      </c>
    </row>
    <row r="55" spans="1:37" x14ac:dyDescent="0.2">
      <c r="A55" s="1" t="s">
        <v>471</v>
      </c>
      <c r="B55" s="1" t="s">
        <v>472</v>
      </c>
      <c r="C55" s="92">
        <v>3448</v>
      </c>
      <c r="D55" s="93" t="s">
        <v>1134</v>
      </c>
      <c r="E55" s="291" t="s">
        <v>2029</v>
      </c>
      <c r="F55" s="273">
        <v>227580.35</v>
      </c>
      <c r="G55" s="273">
        <v>10000</v>
      </c>
      <c r="H55" s="273">
        <v>62031.35</v>
      </c>
      <c r="J55" s="291">
        <v>117903.74</v>
      </c>
      <c r="K55" s="291">
        <v>294316</v>
      </c>
      <c r="R55" s="291">
        <v>2202516.2599999998</v>
      </c>
      <c r="T55" s="274">
        <v>1689822.52</v>
      </c>
      <c r="V55" s="274">
        <v>464.16</v>
      </c>
      <c r="W55" s="274">
        <v>620180</v>
      </c>
      <c r="Y55" s="275">
        <v>1345340</v>
      </c>
      <c r="AB55" s="275">
        <v>657643.03</v>
      </c>
      <c r="AC55" s="275">
        <v>253098.45</v>
      </c>
      <c r="AF55" s="103">
        <f t="shared" si="1"/>
        <v>299611.7</v>
      </c>
      <c r="AG55" s="37">
        <f t="shared" si="2"/>
        <v>0</v>
      </c>
      <c r="AH55" s="26">
        <f t="shared" si="3"/>
        <v>299611.7</v>
      </c>
      <c r="AI55" s="17">
        <f t="shared" si="4"/>
        <v>2310466.6799999997</v>
      </c>
      <c r="AJ55" s="19">
        <f t="shared" si="5"/>
        <v>2256081.48</v>
      </c>
      <c r="AK55" s="32">
        <f t="shared" si="6"/>
        <v>54385.199999999721</v>
      </c>
    </row>
    <row r="56" spans="1:37" x14ac:dyDescent="0.2">
      <c r="A56" s="1" t="s">
        <v>471</v>
      </c>
      <c r="B56" s="1" t="s">
        <v>472</v>
      </c>
      <c r="C56" s="92">
        <v>3561</v>
      </c>
      <c r="D56" s="93" t="s">
        <v>1135</v>
      </c>
      <c r="E56" s="291" t="s">
        <v>2154</v>
      </c>
      <c r="F56" s="273">
        <v>686938.07</v>
      </c>
      <c r="G56" s="273">
        <v>0</v>
      </c>
      <c r="H56" s="273">
        <v>47003.43</v>
      </c>
      <c r="J56" s="291">
        <v>377373.47</v>
      </c>
      <c r="K56" s="291">
        <v>156240.31</v>
      </c>
      <c r="R56" s="291">
        <v>2224684.62</v>
      </c>
      <c r="T56" s="274">
        <v>1783376.79</v>
      </c>
      <c r="V56" s="274">
        <v>942.85</v>
      </c>
      <c r="W56" s="274">
        <v>395890</v>
      </c>
      <c r="Y56" s="275">
        <v>1109582</v>
      </c>
      <c r="AB56" s="275">
        <v>496452.64</v>
      </c>
      <c r="AC56" s="275">
        <v>165244.96</v>
      </c>
      <c r="AF56" s="103">
        <f t="shared" si="1"/>
        <v>733941.5</v>
      </c>
      <c r="AG56" s="37">
        <f t="shared" si="2"/>
        <v>0</v>
      </c>
      <c r="AH56" s="26">
        <f t="shared" si="3"/>
        <v>733941.5</v>
      </c>
      <c r="AI56" s="17">
        <f t="shared" si="4"/>
        <v>2180209.64</v>
      </c>
      <c r="AJ56" s="19">
        <f t="shared" si="5"/>
        <v>1771279.6</v>
      </c>
      <c r="AK56" s="32">
        <f t="shared" si="6"/>
        <v>408930.04000000004</v>
      </c>
    </row>
    <row r="57" spans="1:37" x14ac:dyDescent="0.2">
      <c r="A57" s="1" t="s">
        <v>474</v>
      </c>
      <c r="B57" s="1" t="s">
        <v>476</v>
      </c>
      <c r="C57" s="92">
        <v>5366</v>
      </c>
      <c r="D57" s="93" t="s">
        <v>1136</v>
      </c>
      <c r="E57" s="291" t="s">
        <v>2030</v>
      </c>
      <c r="F57" s="273">
        <v>571939.31000000006</v>
      </c>
      <c r="G57" s="273">
        <v>21660</v>
      </c>
      <c r="H57" s="273">
        <v>44056.05</v>
      </c>
      <c r="J57" s="291">
        <v>32262</v>
      </c>
      <c r="K57" s="291">
        <v>217065.06</v>
      </c>
      <c r="O57" s="277">
        <v>326.89999999999998</v>
      </c>
      <c r="P57" s="291">
        <v>-793754.37</v>
      </c>
      <c r="Q57" s="291">
        <v>17406.43</v>
      </c>
      <c r="R57" s="291">
        <v>1546692.27</v>
      </c>
      <c r="T57" s="274">
        <v>1727194.17</v>
      </c>
      <c r="U57" s="274">
        <v>193415</v>
      </c>
      <c r="V57" s="274">
        <v>880.61</v>
      </c>
      <c r="W57" s="274">
        <v>1469360</v>
      </c>
      <c r="X57" s="274">
        <v>24404.42</v>
      </c>
      <c r="Y57" s="275">
        <v>2420826.9</v>
      </c>
      <c r="AA57" s="275">
        <v>232</v>
      </c>
      <c r="AB57" s="275">
        <v>728132.03</v>
      </c>
      <c r="AC57" s="275">
        <v>144290</v>
      </c>
      <c r="AE57" s="275">
        <v>3762.08</v>
      </c>
      <c r="AF57" s="103">
        <f t="shared" si="1"/>
        <v>637655.3600000001</v>
      </c>
      <c r="AG57" s="37">
        <f t="shared" si="2"/>
        <v>326.89999999999998</v>
      </c>
      <c r="AH57" s="26">
        <f t="shared" si="3"/>
        <v>637328.46000000008</v>
      </c>
      <c r="AI57" s="17">
        <f t="shared" si="4"/>
        <v>3415254.2</v>
      </c>
      <c r="AJ57" s="19">
        <f t="shared" si="5"/>
        <v>3297243.01</v>
      </c>
      <c r="AK57" s="32">
        <f t="shared" si="6"/>
        <v>118011.19000000041</v>
      </c>
    </row>
    <row r="58" spans="1:37" x14ac:dyDescent="0.2">
      <c r="A58" s="1" t="s">
        <v>474</v>
      </c>
      <c r="B58" s="1" t="s">
        <v>476</v>
      </c>
      <c r="C58" s="92">
        <v>5331</v>
      </c>
      <c r="D58" s="93" t="s">
        <v>1137</v>
      </c>
      <c r="E58" s="291" t="s">
        <v>2031</v>
      </c>
      <c r="F58" s="273">
        <v>541877.23</v>
      </c>
      <c r="G58" s="273">
        <v>22040</v>
      </c>
      <c r="H58" s="273">
        <v>33953.06</v>
      </c>
      <c r="J58" s="291">
        <v>1389428.05</v>
      </c>
      <c r="K58" s="291">
        <v>394261.38</v>
      </c>
      <c r="L58" s="277">
        <v>1408.23</v>
      </c>
      <c r="M58" s="277">
        <v>17400</v>
      </c>
      <c r="O58" s="277">
        <v>237298.28</v>
      </c>
      <c r="P58" s="291">
        <v>1588256.89</v>
      </c>
      <c r="Q58" s="291">
        <v>-49545.25</v>
      </c>
      <c r="R58" s="291">
        <v>305399.93</v>
      </c>
      <c r="T58" s="274">
        <v>2382264.25</v>
      </c>
      <c r="V58" s="274">
        <v>1102.54</v>
      </c>
      <c r="W58" s="274">
        <v>1519000</v>
      </c>
      <c r="X58" s="274">
        <v>16176.54</v>
      </c>
      <c r="Y58" s="275">
        <v>2723509</v>
      </c>
      <c r="AA58" s="275">
        <v>15590</v>
      </c>
      <c r="AB58" s="275">
        <v>805918.51</v>
      </c>
      <c r="AC58" s="275">
        <v>67693.740000000005</v>
      </c>
      <c r="AF58" s="103">
        <f t="shared" si="1"/>
        <v>597870.29</v>
      </c>
      <c r="AG58" s="37">
        <f t="shared" si="2"/>
        <v>256106.51</v>
      </c>
      <c r="AH58" s="26">
        <f t="shared" si="3"/>
        <v>341763.78</v>
      </c>
      <c r="AI58" s="17">
        <f t="shared" si="4"/>
        <v>3918543.33</v>
      </c>
      <c r="AJ58" s="19">
        <f t="shared" si="5"/>
        <v>3612711.25</v>
      </c>
      <c r="AK58" s="32">
        <f t="shared" si="6"/>
        <v>305832.08000000007</v>
      </c>
    </row>
    <row r="59" spans="1:37" x14ac:dyDescent="0.2">
      <c r="A59" s="1" t="s">
        <v>474</v>
      </c>
      <c r="B59" s="1" t="s">
        <v>476</v>
      </c>
      <c r="C59" s="92">
        <v>5099</v>
      </c>
      <c r="D59" s="93" t="s">
        <v>1138</v>
      </c>
      <c r="E59" s="291" t="s">
        <v>2032</v>
      </c>
      <c r="F59" s="273">
        <v>692131.99</v>
      </c>
      <c r="G59" s="273">
        <v>6840</v>
      </c>
      <c r="H59" s="273">
        <v>93503.85</v>
      </c>
      <c r="J59" s="291">
        <v>184769.88</v>
      </c>
      <c r="K59" s="291">
        <v>406768.86</v>
      </c>
      <c r="O59" s="277">
        <v>87170.5</v>
      </c>
      <c r="P59" s="291">
        <v>-213864.07</v>
      </c>
      <c r="Q59" s="291">
        <v>-39694.46</v>
      </c>
      <c r="R59" s="291">
        <v>1630025.76</v>
      </c>
      <c r="T59" s="274">
        <v>1487802.08</v>
      </c>
      <c r="V59" s="274">
        <v>1259.98</v>
      </c>
      <c r="W59" s="274">
        <v>1775730</v>
      </c>
      <c r="Y59" s="275">
        <v>2303004</v>
      </c>
      <c r="AA59" s="275">
        <v>10832</v>
      </c>
      <c r="AB59" s="275">
        <v>769512.85</v>
      </c>
      <c r="AC59" s="275">
        <v>224231.86</v>
      </c>
      <c r="AF59" s="103">
        <f t="shared" si="1"/>
        <v>792475.84</v>
      </c>
      <c r="AG59" s="37">
        <f t="shared" si="2"/>
        <v>87170.5</v>
      </c>
      <c r="AH59" s="26">
        <f t="shared" si="3"/>
        <v>705305.34</v>
      </c>
      <c r="AI59" s="17">
        <f t="shared" si="4"/>
        <v>3264792.06</v>
      </c>
      <c r="AJ59" s="19">
        <f t="shared" si="5"/>
        <v>3307580.71</v>
      </c>
      <c r="AK59" s="32">
        <f t="shared" si="6"/>
        <v>-42788.649999999907</v>
      </c>
    </row>
    <row r="60" spans="1:37" x14ac:dyDescent="0.2">
      <c r="A60" s="1" t="s">
        <v>474</v>
      </c>
      <c r="B60" s="1" t="s">
        <v>476</v>
      </c>
      <c r="C60" s="92">
        <v>3004</v>
      </c>
      <c r="D60" s="93" t="s">
        <v>1139</v>
      </c>
      <c r="E60" s="291" t="s">
        <v>2033</v>
      </c>
      <c r="F60" s="273">
        <v>198402.99</v>
      </c>
      <c r="G60" s="273">
        <v>61328.26</v>
      </c>
      <c r="H60" s="273">
        <v>40462.18</v>
      </c>
      <c r="J60" s="291">
        <v>621661.49</v>
      </c>
      <c r="K60" s="291">
        <v>487088.18</v>
      </c>
      <c r="N60" s="277">
        <v>399</v>
      </c>
      <c r="Q60" s="291">
        <v>-1155172.8799999999</v>
      </c>
      <c r="R60" s="291">
        <v>2454167.9500000002</v>
      </c>
      <c r="T60" s="274">
        <v>1461371.31</v>
      </c>
      <c r="V60" s="274">
        <v>401.09</v>
      </c>
      <c r="W60" s="274">
        <v>2039200</v>
      </c>
      <c r="X60" s="274">
        <v>11868.75</v>
      </c>
      <c r="Y60" s="275">
        <v>2749813</v>
      </c>
      <c r="AA60" s="275">
        <v>3812</v>
      </c>
      <c r="AB60" s="275">
        <v>556132.6</v>
      </c>
      <c r="AC60" s="275">
        <v>120952.81</v>
      </c>
      <c r="AE60" s="275">
        <v>1752</v>
      </c>
      <c r="AF60" s="103">
        <f t="shared" si="1"/>
        <v>300193.43</v>
      </c>
      <c r="AG60" s="37">
        <f t="shared" si="2"/>
        <v>399</v>
      </c>
      <c r="AH60" s="26">
        <f t="shared" si="3"/>
        <v>299794.43</v>
      </c>
      <c r="AI60" s="17">
        <f t="shared" si="4"/>
        <v>3512841.1500000004</v>
      </c>
      <c r="AJ60" s="19">
        <f t="shared" si="5"/>
        <v>3432462.41</v>
      </c>
      <c r="AK60" s="32">
        <f t="shared" si="6"/>
        <v>80378.740000000224</v>
      </c>
    </row>
    <row r="61" spans="1:37" x14ac:dyDescent="0.2">
      <c r="A61" s="1" t="s">
        <v>474</v>
      </c>
      <c r="B61" s="1" t="s">
        <v>476</v>
      </c>
      <c r="C61" s="92">
        <v>2532</v>
      </c>
      <c r="D61" s="93" t="s">
        <v>1140</v>
      </c>
      <c r="E61" s="291" t="s">
        <v>2034</v>
      </c>
      <c r="F61" s="273">
        <v>287015.01</v>
      </c>
      <c r="G61" s="273">
        <v>34281.82</v>
      </c>
      <c r="H61" s="273">
        <v>41629.949999999997</v>
      </c>
      <c r="J61" s="291">
        <v>780975.42</v>
      </c>
      <c r="K61" s="291">
        <v>268930.98</v>
      </c>
      <c r="L61" s="277">
        <v>7500</v>
      </c>
      <c r="O61" s="277">
        <v>1199.8399999999999</v>
      </c>
      <c r="P61" s="291">
        <v>-165434.82999999999</v>
      </c>
      <c r="Q61" s="291">
        <v>-99688.2</v>
      </c>
      <c r="R61" s="291">
        <v>1419953.5</v>
      </c>
      <c r="T61" s="274">
        <v>1294167.21</v>
      </c>
      <c r="V61" s="274">
        <v>323.89</v>
      </c>
      <c r="W61" s="274">
        <v>1395850</v>
      </c>
      <c r="X61" s="274">
        <v>11924.1</v>
      </c>
      <c r="Y61" s="275">
        <v>1884297</v>
      </c>
      <c r="Z61" s="275">
        <v>6632</v>
      </c>
      <c r="AB61" s="275">
        <v>491283.38</v>
      </c>
      <c r="AC61" s="275">
        <v>41199.949999999997</v>
      </c>
      <c r="AF61" s="103">
        <f t="shared" si="1"/>
        <v>362926.78</v>
      </c>
      <c r="AG61" s="37">
        <f t="shared" si="2"/>
        <v>8699.84</v>
      </c>
      <c r="AH61" s="26">
        <f t="shared" si="3"/>
        <v>354226.94</v>
      </c>
      <c r="AI61" s="17">
        <f t="shared" si="4"/>
        <v>2702265.1999999997</v>
      </c>
      <c r="AJ61" s="19">
        <f t="shared" si="5"/>
        <v>2423412.33</v>
      </c>
      <c r="AK61" s="32">
        <f t="shared" si="6"/>
        <v>278852.86999999965</v>
      </c>
    </row>
    <row r="62" spans="1:37" x14ac:dyDescent="0.2">
      <c r="A62" s="1" t="s">
        <v>474</v>
      </c>
      <c r="B62" s="1" t="s">
        <v>476</v>
      </c>
      <c r="C62" s="92">
        <v>1966</v>
      </c>
      <c r="D62" s="93" t="s">
        <v>1141</v>
      </c>
      <c r="E62" s="291" t="s">
        <v>2035</v>
      </c>
      <c r="F62" s="273">
        <v>215229.49</v>
      </c>
      <c r="H62" s="273">
        <v>47652.22</v>
      </c>
      <c r="J62" s="291">
        <v>441365.7</v>
      </c>
      <c r="K62" s="291">
        <v>205986.55</v>
      </c>
      <c r="O62" s="277">
        <v>44499.57</v>
      </c>
      <c r="P62" s="291">
        <v>-1300252.3500000001</v>
      </c>
      <c r="Q62" s="291">
        <v>48444.78</v>
      </c>
      <c r="R62" s="291">
        <v>1982389.67</v>
      </c>
      <c r="T62" s="274">
        <v>1385654.73</v>
      </c>
      <c r="V62" s="274">
        <v>538.62</v>
      </c>
      <c r="W62" s="274">
        <v>1203840</v>
      </c>
      <c r="X62" s="274">
        <v>11325.74</v>
      </c>
      <c r="Y62" s="275">
        <v>1692827</v>
      </c>
      <c r="Z62" s="275">
        <v>3480</v>
      </c>
      <c r="AB62" s="275">
        <v>678236.7</v>
      </c>
      <c r="AC62" s="275">
        <v>88340.65</v>
      </c>
      <c r="AF62" s="103">
        <f t="shared" si="1"/>
        <v>262881.70999999996</v>
      </c>
      <c r="AG62" s="37">
        <f t="shared" si="2"/>
        <v>44499.57</v>
      </c>
      <c r="AH62" s="26">
        <f t="shared" si="3"/>
        <v>218382.13999999996</v>
      </c>
      <c r="AI62" s="17">
        <f t="shared" si="4"/>
        <v>2601359.0900000003</v>
      </c>
      <c r="AJ62" s="19">
        <f t="shared" si="5"/>
        <v>2462884.35</v>
      </c>
      <c r="AK62" s="32">
        <f t="shared" si="6"/>
        <v>138474.74000000022</v>
      </c>
    </row>
    <row r="63" spans="1:37" x14ac:dyDescent="0.2">
      <c r="A63" s="1" t="s">
        <v>474</v>
      </c>
      <c r="B63" s="1" t="s">
        <v>476</v>
      </c>
      <c r="C63" s="92">
        <v>1289</v>
      </c>
      <c r="D63" s="93" t="s">
        <v>1142</v>
      </c>
      <c r="E63" s="291" t="s">
        <v>2036</v>
      </c>
      <c r="F63" s="273">
        <v>689008.64000000001</v>
      </c>
      <c r="G63" s="273">
        <v>19511</v>
      </c>
      <c r="H63" s="273">
        <v>94467.88</v>
      </c>
      <c r="J63" s="291">
        <v>564594.24</v>
      </c>
      <c r="K63" s="291">
        <v>140013.71</v>
      </c>
      <c r="O63" s="277">
        <v>6300</v>
      </c>
      <c r="P63" s="291">
        <v>-195552.07</v>
      </c>
      <c r="Q63" s="291">
        <v>-44.56</v>
      </c>
      <c r="R63" s="291">
        <v>1478254.91</v>
      </c>
      <c r="T63" s="274">
        <v>1460039.26</v>
      </c>
      <c r="V63" s="274">
        <v>1125.54</v>
      </c>
      <c r="W63" s="274">
        <v>1127640</v>
      </c>
      <c r="X63" s="274">
        <v>9153.67</v>
      </c>
      <c r="Y63" s="275">
        <v>1661771</v>
      </c>
      <c r="AA63" s="275">
        <v>13372</v>
      </c>
      <c r="AB63" s="275">
        <v>608189.81999999995</v>
      </c>
      <c r="AC63" s="275">
        <v>111925.11</v>
      </c>
      <c r="AF63" s="103">
        <f t="shared" si="1"/>
        <v>802987.52000000002</v>
      </c>
      <c r="AG63" s="37">
        <f t="shared" si="2"/>
        <v>6300</v>
      </c>
      <c r="AH63" s="26">
        <f t="shared" si="3"/>
        <v>796687.52</v>
      </c>
      <c r="AI63" s="17">
        <f t="shared" si="4"/>
        <v>2597958.4699999997</v>
      </c>
      <c r="AJ63" s="19">
        <f t="shared" si="5"/>
        <v>2395257.9299999997</v>
      </c>
      <c r="AK63" s="32">
        <f t="shared" si="6"/>
        <v>202700.54000000004</v>
      </c>
    </row>
    <row r="64" spans="1:37" x14ac:dyDescent="0.2">
      <c r="A64" s="1" t="s">
        <v>474</v>
      </c>
      <c r="B64" s="1" t="s">
        <v>476</v>
      </c>
      <c r="C64" s="92">
        <v>2633</v>
      </c>
      <c r="D64" s="93" t="s">
        <v>1143</v>
      </c>
      <c r="E64" s="291" t="s">
        <v>2037</v>
      </c>
      <c r="F64" s="273">
        <v>315239.76</v>
      </c>
      <c r="G64" s="273">
        <v>10528</v>
      </c>
      <c r="H64" s="273">
        <v>36773.71</v>
      </c>
      <c r="J64" s="291">
        <v>203498</v>
      </c>
      <c r="K64" s="291">
        <v>283425.96000000002</v>
      </c>
      <c r="O64" s="277">
        <v>0</v>
      </c>
      <c r="P64" s="291">
        <v>422800.66</v>
      </c>
      <c r="Q64" s="291">
        <v>-84063.94</v>
      </c>
      <c r="R64" s="291">
        <v>424358.77</v>
      </c>
      <c r="T64" s="274">
        <v>1321170.82</v>
      </c>
      <c r="V64" s="274">
        <v>647.15</v>
      </c>
      <c r="W64" s="274">
        <v>1496330</v>
      </c>
      <c r="X64" s="274">
        <v>11946.43</v>
      </c>
      <c r="Y64" s="275">
        <v>2094569</v>
      </c>
      <c r="AA64" s="275">
        <v>17528</v>
      </c>
      <c r="AB64" s="275">
        <v>589720.48</v>
      </c>
      <c r="AC64" s="275">
        <v>25828.98</v>
      </c>
      <c r="AE64" s="275">
        <v>74</v>
      </c>
      <c r="AF64" s="103">
        <f t="shared" si="1"/>
        <v>362541.47000000003</v>
      </c>
      <c r="AG64" s="37">
        <f t="shared" si="2"/>
        <v>0</v>
      </c>
      <c r="AH64" s="26">
        <f t="shared" si="3"/>
        <v>362541.47000000003</v>
      </c>
      <c r="AI64" s="17">
        <f t="shared" si="4"/>
        <v>2830094.4</v>
      </c>
      <c r="AJ64" s="19">
        <f t="shared" si="5"/>
        <v>2727720.46</v>
      </c>
      <c r="AK64" s="32">
        <f t="shared" si="6"/>
        <v>102373.93999999994</v>
      </c>
    </row>
    <row r="65" spans="1:37" x14ac:dyDescent="0.2">
      <c r="A65" s="1" t="s">
        <v>474</v>
      </c>
      <c r="B65" s="1" t="s">
        <v>476</v>
      </c>
      <c r="C65" s="92">
        <v>3093</v>
      </c>
      <c r="D65" s="93" t="s">
        <v>1144</v>
      </c>
      <c r="E65" s="291" t="s">
        <v>2038</v>
      </c>
      <c r="F65" s="273">
        <v>250948.49</v>
      </c>
      <c r="H65" s="273">
        <v>43719.87</v>
      </c>
      <c r="J65" s="291">
        <v>1241779.3799999999</v>
      </c>
      <c r="K65" s="291">
        <v>78301.72</v>
      </c>
      <c r="O65" s="277">
        <v>0</v>
      </c>
      <c r="P65" s="291">
        <v>1040594.34</v>
      </c>
      <c r="Q65" s="291">
        <v>10494.29</v>
      </c>
      <c r="R65" s="291">
        <v>457634.96</v>
      </c>
      <c r="T65" s="274">
        <v>1063420.54</v>
      </c>
      <c r="U65" s="274">
        <v>34560</v>
      </c>
      <c r="V65" s="274">
        <v>470.07</v>
      </c>
      <c r="W65" s="274">
        <v>1106200</v>
      </c>
      <c r="X65" s="274">
        <v>8843.39</v>
      </c>
      <c r="Y65" s="275">
        <v>1533339</v>
      </c>
      <c r="AA65" s="275">
        <v>1200</v>
      </c>
      <c r="AB65" s="275">
        <v>518286.39</v>
      </c>
      <c r="AC65" s="275">
        <v>26612.74</v>
      </c>
      <c r="AF65" s="103">
        <f t="shared" si="1"/>
        <v>294668.36</v>
      </c>
      <c r="AG65" s="37">
        <f t="shared" si="2"/>
        <v>0</v>
      </c>
      <c r="AH65" s="26">
        <f t="shared" si="3"/>
        <v>294668.36</v>
      </c>
      <c r="AI65" s="17">
        <f t="shared" si="4"/>
        <v>2213494.0000000005</v>
      </c>
      <c r="AJ65" s="19">
        <f t="shared" si="5"/>
        <v>2079438.1300000001</v>
      </c>
      <c r="AK65" s="32">
        <f t="shared" si="6"/>
        <v>134055.87000000034</v>
      </c>
    </row>
    <row r="66" spans="1:37" x14ac:dyDescent="0.2">
      <c r="A66" s="1" t="s">
        <v>474</v>
      </c>
      <c r="B66" s="1" t="s">
        <v>476</v>
      </c>
      <c r="C66" s="92">
        <v>5106</v>
      </c>
      <c r="D66" s="93" t="s">
        <v>1145</v>
      </c>
      <c r="E66" s="291" t="s">
        <v>2039</v>
      </c>
      <c r="F66" s="273">
        <v>469190.17</v>
      </c>
      <c r="G66" s="273">
        <v>22742</v>
      </c>
      <c r="H66" s="273">
        <v>53633.13</v>
      </c>
      <c r="J66" s="291">
        <v>32017.5</v>
      </c>
      <c r="K66" s="291">
        <v>300881.39</v>
      </c>
      <c r="O66" s="277">
        <v>315.39</v>
      </c>
      <c r="P66" s="291">
        <v>-475343.66</v>
      </c>
      <c r="Q66" s="291">
        <v>-2694.25</v>
      </c>
      <c r="R66" s="291">
        <v>1208029.25</v>
      </c>
      <c r="T66" s="274">
        <v>1421350.95</v>
      </c>
      <c r="V66" s="274">
        <v>935.68</v>
      </c>
      <c r="W66" s="274">
        <v>1466340</v>
      </c>
      <c r="X66" s="274">
        <v>15459.49</v>
      </c>
      <c r="Y66" s="275">
        <v>2078474.51</v>
      </c>
      <c r="AB66" s="275">
        <v>552147.27</v>
      </c>
      <c r="AC66" s="275">
        <v>76261.789999999994</v>
      </c>
      <c r="AE66" s="275">
        <v>450.09</v>
      </c>
      <c r="AF66" s="103">
        <f t="shared" si="1"/>
        <v>545565.29999999993</v>
      </c>
      <c r="AG66" s="37">
        <f t="shared" si="2"/>
        <v>315.39</v>
      </c>
      <c r="AH66" s="26">
        <f t="shared" si="3"/>
        <v>545249.90999999992</v>
      </c>
      <c r="AI66" s="17">
        <f t="shared" si="4"/>
        <v>2904086.12</v>
      </c>
      <c r="AJ66" s="19">
        <f t="shared" si="5"/>
        <v>2707333.66</v>
      </c>
      <c r="AK66" s="32">
        <f t="shared" si="6"/>
        <v>196752.45999999996</v>
      </c>
    </row>
    <row r="67" spans="1:37" x14ac:dyDescent="0.2">
      <c r="A67" s="1" t="s">
        <v>474</v>
      </c>
      <c r="B67" s="1" t="s">
        <v>476</v>
      </c>
      <c r="C67" s="92">
        <v>4454</v>
      </c>
      <c r="D67" s="93" t="s">
        <v>1146</v>
      </c>
      <c r="E67" s="291" t="s">
        <v>2040</v>
      </c>
      <c r="F67" s="273">
        <v>644274.48</v>
      </c>
      <c r="G67" s="273">
        <v>78903.53</v>
      </c>
      <c r="H67" s="273">
        <v>72690.880000000005</v>
      </c>
      <c r="J67" s="291">
        <v>524505</v>
      </c>
      <c r="K67" s="291">
        <v>310065.96000000002</v>
      </c>
      <c r="L67" s="277">
        <v>7200</v>
      </c>
      <c r="O67" s="277">
        <v>6623</v>
      </c>
      <c r="P67" s="291">
        <v>-901258.64</v>
      </c>
      <c r="R67" s="291">
        <v>2340789.7799999998</v>
      </c>
      <c r="T67" s="274">
        <v>1663448.94</v>
      </c>
      <c r="V67" s="274">
        <v>1095.6400000000001</v>
      </c>
      <c r="W67" s="274">
        <v>1434270</v>
      </c>
      <c r="X67" s="274">
        <v>16670.04</v>
      </c>
      <c r="Y67" s="275">
        <v>2171729</v>
      </c>
      <c r="AA67" s="275">
        <v>1460</v>
      </c>
      <c r="AB67" s="275">
        <v>601652.55000000005</v>
      </c>
      <c r="AC67" s="275">
        <v>133682.34</v>
      </c>
      <c r="AE67" s="275">
        <v>1660.59</v>
      </c>
      <c r="AF67" s="103">
        <f t="shared" si="1"/>
        <v>795868.89</v>
      </c>
      <c r="AG67" s="37">
        <f t="shared" si="2"/>
        <v>13823</v>
      </c>
      <c r="AH67" s="26">
        <f t="shared" si="3"/>
        <v>782045.89</v>
      </c>
      <c r="AI67" s="17">
        <f t="shared" si="4"/>
        <v>3115484.62</v>
      </c>
      <c r="AJ67" s="19">
        <f t="shared" si="5"/>
        <v>2910184.4799999995</v>
      </c>
      <c r="AK67" s="32">
        <f t="shared" si="6"/>
        <v>205300.1400000006</v>
      </c>
    </row>
    <row r="68" spans="1:37" x14ac:dyDescent="0.2">
      <c r="A68" s="1" t="s">
        <v>474</v>
      </c>
      <c r="B68" s="1" t="s">
        <v>476</v>
      </c>
      <c r="C68" s="92">
        <v>3718</v>
      </c>
      <c r="D68" s="93" t="s">
        <v>1147</v>
      </c>
      <c r="E68" s="291" t="s">
        <v>2041</v>
      </c>
      <c r="F68" s="273">
        <v>142934.92000000001</v>
      </c>
      <c r="G68" s="273">
        <v>17040</v>
      </c>
      <c r="H68" s="273">
        <v>64616.95</v>
      </c>
      <c r="J68" s="291">
        <v>76911</v>
      </c>
      <c r="K68" s="291">
        <v>377777.68</v>
      </c>
      <c r="O68" s="277">
        <v>6461.26</v>
      </c>
      <c r="P68" s="291">
        <v>90003.01</v>
      </c>
      <c r="Q68" s="291">
        <v>114834.47</v>
      </c>
      <c r="R68" s="291">
        <v>489048.9</v>
      </c>
      <c r="T68" s="274">
        <v>1567918.81</v>
      </c>
      <c r="V68" s="274">
        <v>381.54</v>
      </c>
      <c r="W68" s="274">
        <v>1066030</v>
      </c>
      <c r="X68" s="274">
        <v>15428.85</v>
      </c>
      <c r="Y68" s="275">
        <v>1778030.32</v>
      </c>
      <c r="AA68" s="275">
        <v>7588</v>
      </c>
      <c r="AB68" s="275">
        <v>803399.69</v>
      </c>
      <c r="AC68" s="275">
        <v>62517.73</v>
      </c>
      <c r="AE68" s="275">
        <v>15112</v>
      </c>
      <c r="AF68" s="103">
        <f t="shared" si="1"/>
        <v>224591.87</v>
      </c>
      <c r="AG68" s="37">
        <f t="shared" si="2"/>
        <v>6461.26</v>
      </c>
      <c r="AH68" s="26">
        <f t="shared" si="3"/>
        <v>218130.61</v>
      </c>
      <c r="AI68" s="17">
        <f t="shared" si="4"/>
        <v>2649759.2000000002</v>
      </c>
      <c r="AJ68" s="19">
        <f t="shared" si="5"/>
        <v>2666647.7399999998</v>
      </c>
      <c r="AK68" s="32">
        <f t="shared" si="6"/>
        <v>-16888.539999999572</v>
      </c>
    </row>
    <row r="69" spans="1:37" x14ac:dyDescent="0.2">
      <c r="A69" s="1" t="s">
        <v>474</v>
      </c>
      <c r="B69" s="1" t="s">
        <v>476</v>
      </c>
      <c r="C69" s="92">
        <v>3267</v>
      </c>
      <c r="D69" s="93" t="s">
        <v>1148</v>
      </c>
      <c r="E69" s="291" t="s">
        <v>2155</v>
      </c>
      <c r="F69" s="273">
        <v>221858.41</v>
      </c>
      <c r="H69" s="273">
        <v>48092.74</v>
      </c>
      <c r="J69" s="291">
        <v>1654814.86</v>
      </c>
      <c r="K69" s="291">
        <v>487410.1</v>
      </c>
      <c r="O69" s="277">
        <v>0</v>
      </c>
      <c r="P69" s="291">
        <v>-10425.1</v>
      </c>
      <c r="Q69" s="291">
        <v>-8870.77</v>
      </c>
      <c r="R69" s="291">
        <v>2396007.25</v>
      </c>
      <c r="T69" s="274">
        <v>1329091.57</v>
      </c>
      <c r="U69" s="274">
        <v>60000</v>
      </c>
      <c r="V69" s="274">
        <v>485.98</v>
      </c>
      <c r="W69" s="274">
        <v>2133530</v>
      </c>
      <c r="X69" s="274">
        <v>11411.62</v>
      </c>
      <c r="Y69" s="275">
        <v>2679051</v>
      </c>
      <c r="AA69" s="275">
        <v>4060</v>
      </c>
      <c r="AB69" s="275">
        <v>668330.98</v>
      </c>
      <c r="AC69" s="275">
        <v>142613.46</v>
      </c>
      <c r="AF69" s="103">
        <f t="shared" ref="AF69:AF132" si="7">SUM(F69:I69)</f>
        <v>269951.15000000002</v>
      </c>
      <c r="AG69" s="37">
        <f t="shared" ref="AG69:AG132" si="8">SUM(L69:O69)</f>
        <v>0</v>
      </c>
      <c r="AH69" s="26">
        <f t="shared" ref="AH69:AH132" si="9">AF69-AG69</f>
        <v>269951.15000000002</v>
      </c>
      <c r="AI69" s="17">
        <f t="shared" ref="AI69:AI132" si="10">SUM(S69:X69)</f>
        <v>3534519.17</v>
      </c>
      <c r="AJ69" s="19">
        <f t="shared" ref="AJ69:AJ132" si="11">SUM(Y69:AE69)</f>
        <v>3494055.44</v>
      </c>
      <c r="AK69" s="32">
        <f t="shared" ref="AK69:AK132" si="12">AI69-AJ69</f>
        <v>40463.729999999981</v>
      </c>
    </row>
    <row r="70" spans="1:37" s="58" customFormat="1" x14ac:dyDescent="0.2">
      <c r="A70" s="58" t="s">
        <v>474</v>
      </c>
      <c r="B70" s="58" t="s">
        <v>476</v>
      </c>
      <c r="C70" s="95">
        <v>2885</v>
      </c>
      <c r="D70" s="96" t="s">
        <v>1149</v>
      </c>
      <c r="E70" s="291" t="s">
        <v>2166</v>
      </c>
      <c r="F70" s="273">
        <v>500257.94</v>
      </c>
      <c r="G70" s="273">
        <v>14040</v>
      </c>
      <c r="H70" s="273">
        <v>74346.820000000007</v>
      </c>
      <c r="I70" s="273"/>
      <c r="J70" s="291">
        <v>5166666.6399999997</v>
      </c>
      <c r="K70" s="291">
        <v>448710.63</v>
      </c>
      <c r="L70" s="277"/>
      <c r="M70" s="277"/>
      <c r="N70" s="277"/>
      <c r="O70" s="277"/>
      <c r="P70" s="291">
        <v>50537.75</v>
      </c>
      <c r="Q70" s="291">
        <v>-28674.16</v>
      </c>
      <c r="R70" s="291">
        <v>6403982.4100000001</v>
      </c>
      <c r="S70" s="274"/>
      <c r="T70" s="274">
        <v>1169112.1399999999</v>
      </c>
      <c r="U70" s="274"/>
      <c r="V70" s="274">
        <v>741.32</v>
      </c>
      <c r="W70" s="274">
        <v>422590</v>
      </c>
      <c r="X70" s="274">
        <v>13652.95</v>
      </c>
      <c r="Y70" s="275">
        <v>965127</v>
      </c>
      <c r="Z70" s="275">
        <v>4680</v>
      </c>
      <c r="AA70" s="275"/>
      <c r="AB70" s="275">
        <v>505393.33</v>
      </c>
      <c r="AC70" s="275">
        <v>322328.05</v>
      </c>
      <c r="AD70" s="275"/>
      <c r="AE70" s="275"/>
      <c r="AF70" s="103">
        <f t="shared" si="7"/>
        <v>588644.76</v>
      </c>
      <c r="AG70" s="37">
        <f t="shared" si="8"/>
        <v>0</v>
      </c>
      <c r="AH70" s="26">
        <f t="shared" si="9"/>
        <v>588644.76</v>
      </c>
      <c r="AI70" s="17">
        <f t="shared" si="10"/>
        <v>1606096.41</v>
      </c>
      <c r="AJ70" s="19">
        <f t="shared" si="11"/>
        <v>1797528.3800000001</v>
      </c>
      <c r="AK70" s="32">
        <f t="shared" si="12"/>
        <v>-191431.9700000002</v>
      </c>
    </row>
    <row r="71" spans="1:37" s="51" customFormat="1" x14ac:dyDescent="0.2">
      <c r="A71" s="51" t="s">
        <v>479</v>
      </c>
      <c r="B71" s="51" t="s">
        <v>480</v>
      </c>
      <c r="C71" s="92">
        <v>6036</v>
      </c>
      <c r="D71" s="93" t="s">
        <v>1150</v>
      </c>
      <c r="E71" s="291" t="s">
        <v>2042</v>
      </c>
      <c r="F71" s="273">
        <v>711634.4</v>
      </c>
      <c r="G71" s="273">
        <v>0</v>
      </c>
      <c r="H71" s="273">
        <v>74745.73</v>
      </c>
      <c r="I71" s="273"/>
      <c r="J71" s="291">
        <v>850222.47</v>
      </c>
      <c r="K71" s="291">
        <v>11166.62</v>
      </c>
      <c r="L71" s="277"/>
      <c r="M71" s="277"/>
      <c r="N71" s="277"/>
      <c r="O71" s="277">
        <v>175</v>
      </c>
      <c r="P71" s="291"/>
      <c r="Q71" s="291">
        <v>-919976.87</v>
      </c>
      <c r="R71" s="291">
        <v>2227185.62</v>
      </c>
      <c r="S71" s="274">
        <v>729.28</v>
      </c>
      <c r="T71" s="274">
        <v>2359631.7999999998</v>
      </c>
      <c r="U71" s="274"/>
      <c r="V71" s="274">
        <v>962.25</v>
      </c>
      <c r="W71" s="274">
        <v>2011040</v>
      </c>
      <c r="X71" s="274"/>
      <c r="Y71" s="275">
        <v>3298150</v>
      </c>
      <c r="Z71" s="275"/>
      <c r="AA71" s="275"/>
      <c r="AB71" s="275">
        <v>585296.51</v>
      </c>
      <c r="AC71" s="275">
        <v>111208.35</v>
      </c>
      <c r="AD71" s="275"/>
      <c r="AE71" s="275"/>
      <c r="AF71" s="103">
        <f t="shared" si="7"/>
        <v>786380.13</v>
      </c>
      <c r="AG71" s="37">
        <f t="shared" si="8"/>
        <v>175</v>
      </c>
      <c r="AH71" s="26">
        <f t="shared" si="9"/>
        <v>786205.13</v>
      </c>
      <c r="AI71" s="17">
        <f t="shared" si="10"/>
        <v>4372363.33</v>
      </c>
      <c r="AJ71" s="19">
        <f t="shared" si="11"/>
        <v>3994654.86</v>
      </c>
      <c r="AK71" s="32">
        <f t="shared" si="12"/>
        <v>377708.4700000002</v>
      </c>
    </row>
    <row r="72" spans="1:37" s="51" customFormat="1" x14ac:dyDescent="0.2">
      <c r="A72" s="51" t="s">
        <v>479</v>
      </c>
      <c r="B72" s="51" t="s">
        <v>480</v>
      </c>
      <c r="C72" s="92">
        <v>4053</v>
      </c>
      <c r="D72" s="93" t="s">
        <v>1151</v>
      </c>
      <c r="E72" s="291" t="s">
        <v>2043</v>
      </c>
      <c r="F72" s="273">
        <v>651898.69999999995</v>
      </c>
      <c r="G72" s="273">
        <v>0</v>
      </c>
      <c r="H72" s="273">
        <v>274562.57</v>
      </c>
      <c r="I72" s="273"/>
      <c r="J72" s="291">
        <v>359976.77</v>
      </c>
      <c r="K72" s="291">
        <v>37872.54</v>
      </c>
      <c r="L72" s="277"/>
      <c r="M72" s="277"/>
      <c r="N72" s="277"/>
      <c r="O72" s="277">
        <v>3034.5</v>
      </c>
      <c r="P72" s="291"/>
      <c r="Q72" s="291">
        <v>-3198301.62</v>
      </c>
      <c r="R72" s="291">
        <v>4014093.13</v>
      </c>
      <c r="S72" s="274">
        <v>651.48</v>
      </c>
      <c r="T72" s="274">
        <v>2362779.1</v>
      </c>
      <c r="U72" s="274"/>
      <c r="V72" s="274"/>
      <c r="W72" s="274">
        <v>1898790</v>
      </c>
      <c r="X72" s="274"/>
      <c r="Y72" s="275">
        <v>2929885.94</v>
      </c>
      <c r="Z72" s="275">
        <v>1384</v>
      </c>
      <c r="AA72" s="275"/>
      <c r="AB72" s="275">
        <v>711956.03</v>
      </c>
      <c r="AC72" s="275">
        <v>83895.24</v>
      </c>
      <c r="AD72" s="275"/>
      <c r="AE72" s="275"/>
      <c r="AF72" s="103">
        <f t="shared" si="7"/>
        <v>926461.27</v>
      </c>
      <c r="AG72" s="37">
        <f t="shared" si="8"/>
        <v>3034.5</v>
      </c>
      <c r="AH72" s="26">
        <f t="shared" si="9"/>
        <v>923426.77</v>
      </c>
      <c r="AI72" s="17">
        <f t="shared" si="10"/>
        <v>4262220.58</v>
      </c>
      <c r="AJ72" s="19">
        <f t="shared" si="11"/>
        <v>3727121.21</v>
      </c>
      <c r="AK72" s="32">
        <f t="shared" si="12"/>
        <v>535099.37000000011</v>
      </c>
    </row>
    <row r="73" spans="1:37" s="51" customFormat="1" x14ac:dyDescent="0.2">
      <c r="A73" s="51" t="s">
        <v>479</v>
      </c>
      <c r="B73" s="51" t="s">
        <v>480</v>
      </c>
      <c r="C73" s="92">
        <v>4847</v>
      </c>
      <c r="D73" s="93" t="s">
        <v>1152</v>
      </c>
      <c r="E73" s="291" t="s">
        <v>2044</v>
      </c>
      <c r="F73" s="273">
        <v>740480</v>
      </c>
      <c r="G73" s="273">
        <v>0</v>
      </c>
      <c r="H73" s="273">
        <v>185459.52</v>
      </c>
      <c r="I73" s="273"/>
      <c r="J73" s="291">
        <v>63932.06</v>
      </c>
      <c r="K73" s="291">
        <v>137069.66</v>
      </c>
      <c r="L73" s="277"/>
      <c r="M73" s="277"/>
      <c r="N73" s="277"/>
      <c r="O73" s="277">
        <v>687.25</v>
      </c>
      <c r="P73" s="291"/>
      <c r="Q73" s="291">
        <v>-1324184.26</v>
      </c>
      <c r="R73" s="291">
        <v>2082417.38</v>
      </c>
      <c r="S73" s="274">
        <v>976.63</v>
      </c>
      <c r="T73" s="274">
        <v>2137470.1800000002</v>
      </c>
      <c r="U73" s="274"/>
      <c r="V73" s="274">
        <v>106.07</v>
      </c>
      <c r="W73" s="274">
        <v>1986710</v>
      </c>
      <c r="X73" s="274"/>
      <c r="Y73" s="275">
        <v>3023365</v>
      </c>
      <c r="Z73" s="275"/>
      <c r="AA73" s="275"/>
      <c r="AB73" s="275">
        <v>598882.79</v>
      </c>
      <c r="AC73" s="275">
        <v>103202.22</v>
      </c>
      <c r="AD73" s="275"/>
      <c r="AE73" s="275"/>
      <c r="AF73" s="103">
        <f t="shared" si="7"/>
        <v>925939.52</v>
      </c>
      <c r="AG73" s="37">
        <f t="shared" si="8"/>
        <v>687.25</v>
      </c>
      <c r="AH73" s="26">
        <f t="shared" si="9"/>
        <v>925252.27</v>
      </c>
      <c r="AI73" s="17">
        <f t="shared" si="10"/>
        <v>4125262.88</v>
      </c>
      <c r="AJ73" s="19">
        <f t="shared" si="11"/>
        <v>3725450.0100000002</v>
      </c>
      <c r="AK73" s="32">
        <f t="shared" si="12"/>
        <v>399812.86999999965</v>
      </c>
    </row>
    <row r="74" spans="1:37" s="51" customFormat="1" x14ac:dyDescent="0.2">
      <c r="A74" s="51" t="s">
        <v>479</v>
      </c>
      <c r="B74" s="51" t="s">
        <v>480</v>
      </c>
      <c r="C74" s="92">
        <v>3826</v>
      </c>
      <c r="D74" s="93" t="s">
        <v>1153</v>
      </c>
      <c r="E74" s="291" t="s">
        <v>2045</v>
      </c>
      <c r="F74" s="273">
        <v>614485.64</v>
      </c>
      <c r="G74" s="273">
        <v>0</v>
      </c>
      <c r="H74" s="273">
        <v>96231.49</v>
      </c>
      <c r="I74" s="273"/>
      <c r="J74" s="291">
        <v>4</v>
      </c>
      <c r="K74" s="291">
        <v>69190.350000000006</v>
      </c>
      <c r="L74" s="277"/>
      <c r="M74" s="277"/>
      <c r="N74" s="277"/>
      <c r="O74" s="277">
        <v>642.64</v>
      </c>
      <c r="P74" s="291"/>
      <c r="Q74" s="291">
        <v>-1521526.27</v>
      </c>
      <c r="R74" s="291">
        <v>2028298.74</v>
      </c>
      <c r="S74" s="274">
        <v>1058.8599999999999</v>
      </c>
      <c r="T74" s="274">
        <v>1853280.67</v>
      </c>
      <c r="U74" s="274"/>
      <c r="V74" s="274"/>
      <c r="W74" s="274">
        <v>1608470</v>
      </c>
      <c r="X74" s="274"/>
      <c r="Y74" s="275">
        <v>2501386</v>
      </c>
      <c r="Z74" s="275"/>
      <c r="AA74" s="275"/>
      <c r="AB74" s="275">
        <v>605101.63</v>
      </c>
      <c r="AC74" s="275">
        <v>29133.53</v>
      </c>
      <c r="AD74" s="275"/>
      <c r="AE74" s="275"/>
      <c r="AF74" s="103">
        <f t="shared" si="7"/>
        <v>710717.13</v>
      </c>
      <c r="AG74" s="37">
        <f t="shared" si="8"/>
        <v>642.64</v>
      </c>
      <c r="AH74" s="26">
        <f t="shared" si="9"/>
        <v>710074.49</v>
      </c>
      <c r="AI74" s="17">
        <f t="shared" si="10"/>
        <v>3462809.5300000003</v>
      </c>
      <c r="AJ74" s="19">
        <f t="shared" si="11"/>
        <v>3135621.1599999997</v>
      </c>
      <c r="AK74" s="32">
        <f t="shared" si="12"/>
        <v>327188.37000000058</v>
      </c>
    </row>
    <row r="75" spans="1:37" s="51" customFormat="1" x14ac:dyDescent="0.2">
      <c r="A75" s="51" t="s">
        <v>479</v>
      </c>
      <c r="B75" s="51" t="s">
        <v>480</v>
      </c>
      <c r="C75" s="92">
        <v>4181</v>
      </c>
      <c r="D75" s="93" t="s">
        <v>1154</v>
      </c>
      <c r="E75" s="291" t="s">
        <v>2046</v>
      </c>
      <c r="F75" s="273">
        <v>374499.56</v>
      </c>
      <c r="G75" s="273">
        <v>0</v>
      </c>
      <c r="H75" s="273">
        <v>156640.60999999999</v>
      </c>
      <c r="I75" s="273"/>
      <c r="J75" s="291">
        <v>12376.61</v>
      </c>
      <c r="K75" s="291">
        <v>66681.89</v>
      </c>
      <c r="L75" s="277"/>
      <c r="M75" s="277"/>
      <c r="N75" s="277"/>
      <c r="O75" s="277">
        <v>200</v>
      </c>
      <c r="P75" s="291"/>
      <c r="Q75" s="291">
        <v>-2035265.22</v>
      </c>
      <c r="R75" s="291">
        <v>2569886.96</v>
      </c>
      <c r="S75" s="274">
        <v>610.41999999999996</v>
      </c>
      <c r="T75" s="274">
        <v>1533763.18</v>
      </c>
      <c r="U75" s="274"/>
      <c r="V75" s="274">
        <v>535.46</v>
      </c>
      <c r="W75" s="274">
        <v>1682570</v>
      </c>
      <c r="X75" s="274"/>
      <c r="Y75" s="275">
        <v>2616054.1800000002</v>
      </c>
      <c r="Z75" s="275"/>
      <c r="AA75" s="275"/>
      <c r="AB75" s="275">
        <v>418046.56</v>
      </c>
      <c r="AC75" s="275">
        <v>78413.39</v>
      </c>
      <c r="AD75" s="275"/>
      <c r="AE75" s="275"/>
      <c r="AF75" s="103">
        <f t="shared" si="7"/>
        <v>531140.16999999993</v>
      </c>
      <c r="AG75" s="37">
        <f t="shared" si="8"/>
        <v>200</v>
      </c>
      <c r="AH75" s="26">
        <f t="shared" si="9"/>
        <v>530940.16999999993</v>
      </c>
      <c r="AI75" s="17">
        <f t="shared" si="10"/>
        <v>3217479.0599999996</v>
      </c>
      <c r="AJ75" s="19">
        <f t="shared" si="11"/>
        <v>3112514.1300000004</v>
      </c>
      <c r="AK75" s="32">
        <f t="shared" si="12"/>
        <v>104964.92999999924</v>
      </c>
    </row>
    <row r="76" spans="1:37" s="51" customFormat="1" x14ac:dyDescent="0.2">
      <c r="A76" s="51" t="s">
        <v>479</v>
      </c>
      <c r="B76" s="51" t="s">
        <v>480</v>
      </c>
      <c r="C76" s="92">
        <v>2002</v>
      </c>
      <c r="D76" s="93" t="s">
        <v>1155</v>
      </c>
      <c r="E76" s="291" t="s">
        <v>2047</v>
      </c>
      <c r="F76" s="273">
        <v>543388.43999999994</v>
      </c>
      <c r="G76" s="273">
        <v>0</v>
      </c>
      <c r="H76" s="273">
        <v>62557.93</v>
      </c>
      <c r="I76" s="273"/>
      <c r="J76" s="291">
        <v>44453.7</v>
      </c>
      <c r="K76" s="291">
        <v>-13756.29</v>
      </c>
      <c r="L76" s="277"/>
      <c r="M76" s="277"/>
      <c r="N76" s="277"/>
      <c r="O76" s="277"/>
      <c r="P76" s="291"/>
      <c r="Q76" s="291">
        <v>-1052560.74</v>
      </c>
      <c r="R76" s="291">
        <v>1423307.83</v>
      </c>
      <c r="S76" s="274">
        <v>617.62</v>
      </c>
      <c r="T76" s="274">
        <v>1367307.54</v>
      </c>
      <c r="U76" s="274"/>
      <c r="V76" s="274">
        <v>563.70000000000005</v>
      </c>
      <c r="W76" s="274">
        <v>1793950</v>
      </c>
      <c r="X76" s="274"/>
      <c r="Y76" s="275">
        <v>2470143</v>
      </c>
      <c r="Z76" s="275"/>
      <c r="AA76" s="275"/>
      <c r="AB76" s="275">
        <v>278268.83</v>
      </c>
      <c r="AC76" s="275">
        <v>109372.34</v>
      </c>
      <c r="AD76" s="275"/>
      <c r="AE76" s="275"/>
      <c r="AF76" s="103">
        <f t="shared" si="7"/>
        <v>605946.37</v>
      </c>
      <c r="AG76" s="37">
        <f t="shared" si="8"/>
        <v>0</v>
      </c>
      <c r="AH76" s="26">
        <f t="shared" si="9"/>
        <v>605946.37</v>
      </c>
      <c r="AI76" s="17">
        <f t="shared" si="10"/>
        <v>3162438.8600000003</v>
      </c>
      <c r="AJ76" s="19">
        <f t="shared" si="11"/>
        <v>2857784.17</v>
      </c>
      <c r="AK76" s="32">
        <f t="shared" si="12"/>
        <v>304654.69000000041</v>
      </c>
    </row>
    <row r="77" spans="1:37" s="51" customFormat="1" x14ac:dyDescent="0.2">
      <c r="A77" s="51" t="s">
        <v>479</v>
      </c>
      <c r="B77" s="51" t="s">
        <v>480</v>
      </c>
      <c r="C77" s="92">
        <v>1933</v>
      </c>
      <c r="D77" s="93" t="s">
        <v>1156</v>
      </c>
      <c r="E77" s="291" t="s">
        <v>2156</v>
      </c>
      <c r="F77" s="273">
        <v>214113.19</v>
      </c>
      <c r="G77" s="273">
        <v>0</v>
      </c>
      <c r="H77" s="273">
        <v>221775.08</v>
      </c>
      <c r="I77" s="273"/>
      <c r="J77" s="291">
        <v>87781.74</v>
      </c>
      <c r="K77" s="291">
        <v>26213.9</v>
      </c>
      <c r="L77" s="277"/>
      <c r="M77" s="277"/>
      <c r="N77" s="277"/>
      <c r="O77" s="277">
        <v>300</v>
      </c>
      <c r="P77" s="291"/>
      <c r="Q77" s="291">
        <v>-1448697.25</v>
      </c>
      <c r="R77" s="291">
        <v>2051654.89</v>
      </c>
      <c r="S77" s="274">
        <v>400.9</v>
      </c>
      <c r="T77" s="274">
        <v>1689136.07</v>
      </c>
      <c r="U77" s="274"/>
      <c r="V77" s="274"/>
      <c r="W77" s="274">
        <v>1561070</v>
      </c>
      <c r="X77" s="274"/>
      <c r="Y77" s="275">
        <v>2351105</v>
      </c>
      <c r="Z77" s="275"/>
      <c r="AA77" s="275"/>
      <c r="AB77" s="275">
        <v>773040.7</v>
      </c>
      <c r="AC77" s="275">
        <v>155837</v>
      </c>
      <c r="AD77" s="275"/>
      <c r="AE77" s="275"/>
      <c r="AF77" s="103">
        <f t="shared" si="7"/>
        <v>435888.27</v>
      </c>
      <c r="AG77" s="37">
        <f t="shared" si="8"/>
        <v>300</v>
      </c>
      <c r="AH77" s="26">
        <f t="shared" si="9"/>
        <v>435588.27</v>
      </c>
      <c r="AI77" s="17">
        <f t="shared" si="10"/>
        <v>3250606.9699999997</v>
      </c>
      <c r="AJ77" s="19">
        <f t="shared" si="11"/>
        <v>3279982.7</v>
      </c>
      <c r="AK77" s="32">
        <f t="shared" si="12"/>
        <v>-29375.730000000447</v>
      </c>
    </row>
    <row r="78" spans="1:37" x14ac:dyDescent="0.2">
      <c r="A78" s="1" t="s">
        <v>483</v>
      </c>
      <c r="B78" s="1" t="s">
        <v>484</v>
      </c>
      <c r="C78" s="92">
        <v>3743</v>
      </c>
      <c r="D78" s="93" t="s">
        <v>1157</v>
      </c>
      <c r="E78" s="291" t="s">
        <v>2048</v>
      </c>
      <c r="F78" s="273">
        <v>353030.29</v>
      </c>
      <c r="G78" s="273">
        <v>0</v>
      </c>
      <c r="H78" s="273">
        <v>105434.28</v>
      </c>
      <c r="J78" s="291">
        <v>719947.84</v>
      </c>
      <c r="K78" s="291">
        <v>84754.55</v>
      </c>
      <c r="R78" s="291">
        <v>1625943.2</v>
      </c>
      <c r="T78" s="274">
        <v>1676347.52</v>
      </c>
      <c r="V78" s="274">
        <v>821.81</v>
      </c>
      <c r="W78" s="274">
        <v>824000</v>
      </c>
      <c r="Y78" s="275">
        <v>1552093</v>
      </c>
      <c r="AB78" s="275">
        <v>595769.9</v>
      </c>
      <c r="AC78" s="275">
        <v>220549.6</v>
      </c>
      <c r="AF78" s="103">
        <f t="shared" si="7"/>
        <v>458464.56999999995</v>
      </c>
      <c r="AG78" s="37">
        <f t="shared" si="8"/>
        <v>0</v>
      </c>
      <c r="AH78" s="26">
        <f t="shared" si="9"/>
        <v>458464.56999999995</v>
      </c>
      <c r="AI78" s="17">
        <f t="shared" si="10"/>
        <v>2501169.33</v>
      </c>
      <c r="AJ78" s="19">
        <f t="shared" si="11"/>
        <v>2368412.5</v>
      </c>
      <c r="AK78" s="32">
        <f t="shared" si="12"/>
        <v>132756.83000000007</v>
      </c>
    </row>
    <row r="79" spans="1:37" x14ac:dyDescent="0.2">
      <c r="A79" s="1" t="s">
        <v>483</v>
      </c>
      <c r="B79" s="1" t="s">
        <v>484</v>
      </c>
      <c r="C79" s="92">
        <v>3747</v>
      </c>
      <c r="D79" s="93" t="s">
        <v>1158</v>
      </c>
      <c r="E79" s="291" t="s">
        <v>2049</v>
      </c>
      <c r="F79" s="273">
        <v>62009.59</v>
      </c>
      <c r="G79" s="273">
        <v>0</v>
      </c>
      <c r="H79" s="273">
        <v>54702.39</v>
      </c>
      <c r="J79" s="291">
        <v>352458.12</v>
      </c>
      <c r="K79" s="291">
        <v>116339.16</v>
      </c>
      <c r="R79" s="291">
        <v>1700209.39</v>
      </c>
      <c r="T79" s="274">
        <v>2145956.23</v>
      </c>
      <c r="V79" s="274">
        <v>444.61</v>
      </c>
      <c r="W79" s="274">
        <v>883230</v>
      </c>
      <c r="X79" s="274">
        <v>17990</v>
      </c>
      <c r="Y79" s="275">
        <v>1931790</v>
      </c>
      <c r="AB79" s="275">
        <v>1017431.34</v>
      </c>
      <c r="AC79" s="275">
        <v>153407.79</v>
      </c>
      <c r="AF79" s="103">
        <f t="shared" si="7"/>
        <v>116711.98</v>
      </c>
      <c r="AG79" s="37">
        <f t="shared" si="8"/>
        <v>0</v>
      </c>
      <c r="AH79" s="26">
        <f t="shared" si="9"/>
        <v>116711.98</v>
      </c>
      <c r="AI79" s="17">
        <f t="shared" si="10"/>
        <v>3047620.84</v>
      </c>
      <c r="AJ79" s="19">
        <f t="shared" si="11"/>
        <v>3102629.13</v>
      </c>
      <c r="AK79" s="32">
        <f t="shared" si="12"/>
        <v>-55008.290000000037</v>
      </c>
    </row>
    <row r="80" spans="1:37" x14ac:dyDescent="0.2">
      <c r="A80" s="1" t="s">
        <v>483</v>
      </c>
      <c r="B80" s="1" t="s">
        <v>484</v>
      </c>
      <c r="C80" s="92">
        <v>3095</v>
      </c>
      <c r="D80" s="93" t="s">
        <v>1159</v>
      </c>
      <c r="E80" s="291" t="s">
        <v>2050</v>
      </c>
      <c r="F80" s="273">
        <v>241816.33</v>
      </c>
      <c r="G80" s="273">
        <v>0</v>
      </c>
      <c r="H80" s="273">
        <v>60905.4</v>
      </c>
      <c r="J80" s="291">
        <v>388608.04</v>
      </c>
      <c r="K80" s="291">
        <v>79927.039999999994</v>
      </c>
      <c r="Q80" s="291">
        <v>631.5</v>
      </c>
      <c r="R80" s="291">
        <v>1448416.88</v>
      </c>
      <c r="T80" s="274">
        <v>1587488.27</v>
      </c>
      <c r="V80" s="274">
        <v>584.89</v>
      </c>
      <c r="W80" s="274">
        <v>1105060</v>
      </c>
      <c r="Y80" s="275">
        <v>1668550</v>
      </c>
      <c r="AB80" s="275">
        <v>711119.39</v>
      </c>
      <c r="AC80" s="275">
        <v>166581.28</v>
      </c>
      <c r="AF80" s="103">
        <f t="shared" si="7"/>
        <v>302721.73</v>
      </c>
      <c r="AG80" s="37">
        <f t="shared" si="8"/>
        <v>0</v>
      </c>
      <c r="AH80" s="26">
        <f t="shared" si="9"/>
        <v>302721.73</v>
      </c>
      <c r="AI80" s="17">
        <f t="shared" si="10"/>
        <v>2693133.16</v>
      </c>
      <c r="AJ80" s="19">
        <f t="shared" si="11"/>
        <v>2546250.67</v>
      </c>
      <c r="AK80" s="32">
        <f t="shared" si="12"/>
        <v>146882.49000000022</v>
      </c>
    </row>
    <row r="81" spans="1:37" x14ac:dyDescent="0.2">
      <c r="A81" s="1" t="s">
        <v>483</v>
      </c>
      <c r="B81" s="1" t="s">
        <v>484</v>
      </c>
      <c r="C81" s="92">
        <v>1530</v>
      </c>
      <c r="D81" s="93" t="s">
        <v>1160</v>
      </c>
      <c r="E81" s="291" t="s">
        <v>2051</v>
      </c>
      <c r="F81" s="273">
        <v>133103.32</v>
      </c>
      <c r="G81" s="273">
        <v>0</v>
      </c>
      <c r="H81" s="273">
        <v>17535.009999999998</v>
      </c>
      <c r="J81" s="291">
        <v>436833</v>
      </c>
      <c r="K81" s="291">
        <v>384658.73</v>
      </c>
      <c r="R81" s="291">
        <v>2079850.72</v>
      </c>
      <c r="T81" s="274">
        <v>1341187.3400000001</v>
      </c>
      <c r="V81" s="274">
        <v>454.6</v>
      </c>
      <c r="W81" s="274">
        <v>1446170</v>
      </c>
      <c r="Y81" s="275">
        <v>2022020</v>
      </c>
      <c r="AA81" s="275">
        <v>3980</v>
      </c>
      <c r="AB81" s="275">
        <v>496302.14</v>
      </c>
      <c r="AC81" s="275">
        <v>217956.69</v>
      </c>
      <c r="AF81" s="103">
        <f t="shared" si="7"/>
        <v>150638.33000000002</v>
      </c>
      <c r="AG81" s="37">
        <f t="shared" si="8"/>
        <v>0</v>
      </c>
      <c r="AH81" s="26">
        <f t="shared" si="9"/>
        <v>150638.33000000002</v>
      </c>
      <c r="AI81" s="17">
        <f t="shared" si="10"/>
        <v>2787811.9400000004</v>
      </c>
      <c r="AJ81" s="19">
        <f t="shared" si="11"/>
        <v>2740258.83</v>
      </c>
      <c r="AK81" s="32">
        <f t="shared" si="12"/>
        <v>47553.110000000335</v>
      </c>
    </row>
    <row r="82" spans="1:37" x14ac:dyDescent="0.2">
      <c r="A82" s="1" t="s">
        <v>483</v>
      </c>
      <c r="B82" s="1" t="s">
        <v>484</v>
      </c>
      <c r="C82" s="92">
        <v>4004</v>
      </c>
      <c r="D82" s="93" t="s">
        <v>1161</v>
      </c>
      <c r="E82" s="291" t="s">
        <v>2052</v>
      </c>
      <c r="F82" s="273">
        <v>113561.55</v>
      </c>
      <c r="G82" s="273">
        <v>0</v>
      </c>
      <c r="H82" s="273">
        <v>56545.71</v>
      </c>
      <c r="J82" s="291">
        <v>403417.53</v>
      </c>
      <c r="K82" s="291">
        <v>82343.17</v>
      </c>
      <c r="Q82" s="291">
        <v>-128253.55</v>
      </c>
      <c r="R82" s="291">
        <v>1478004.6</v>
      </c>
      <c r="T82" s="274">
        <v>1632340.39</v>
      </c>
      <c r="V82" s="274">
        <v>298.63</v>
      </c>
      <c r="W82" s="274">
        <v>891440</v>
      </c>
      <c r="Y82" s="275">
        <v>1446063</v>
      </c>
      <c r="AB82" s="275">
        <v>659277.87</v>
      </c>
      <c r="AC82" s="275">
        <v>144654.82999999999</v>
      </c>
      <c r="AF82" s="103">
        <f t="shared" si="7"/>
        <v>170107.26</v>
      </c>
      <c r="AG82" s="37">
        <f t="shared" si="8"/>
        <v>0</v>
      </c>
      <c r="AH82" s="26">
        <f t="shared" si="9"/>
        <v>170107.26</v>
      </c>
      <c r="AI82" s="17">
        <f t="shared" si="10"/>
        <v>2524079.0199999996</v>
      </c>
      <c r="AJ82" s="19">
        <f t="shared" si="11"/>
        <v>2249995.7000000002</v>
      </c>
      <c r="AK82" s="32">
        <f t="shared" si="12"/>
        <v>274083.31999999937</v>
      </c>
    </row>
    <row r="83" spans="1:37" x14ac:dyDescent="0.2">
      <c r="A83" s="1" t="s">
        <v>483</v>
      </c>
      <c r="B83" s="1" t="s">
        <v>484</v>
      </c>
      <c r="C83" s="92">
        <v>6265</v>
      </c>
      <c r="D83" s="93" t="s">
        <v>1162</v>
      </c>
      <c r="E83" s="291" t="s">
        <v>2053</v>
      </c>
      <c r="F83" s="273">
        <v>281365.21999999997</v>
      </c>
      <c r="G83" s="273">
        <v>0</v>
      </c>
      <c r="H83" s="273">
        <v>66133.41</v>
      </c>
      <c r="J83" s="291">
        <v>239953.49</v>
      </c>
      <c r="K83" s="291">
        <v>56550.18</v>
      </c>
      <c r="Q83" s="291">
        <v>600</v>
      </c>
      <c r="R83" s="291">
        <v>1774409.19</v>
      </c>
      <c r="T83" s="274">
        <v>2185889.96</v>
      </c>
      <c r="V83" s="274">
        <v>791.31</v>
      </c>
      <c r="W83" s="274">
        <v>2664920</v>
      </c>
      <c r="Y83" s="275">
        <v>3548549</v>
      </c>
      <c r="AA83" s="275">
        <v>2540</v>
      </c>
      <c r="AB83" s="275">
        <v>843307.19</v>
      </c>
      <c r="AC83" s="275">
        <v>170175.77</v>
      </c>
      <c r="AF83" s="103">
        <f t="shared" si="7"/>
        <v>347498.63</v>
      </c>
      <c r="AG83" s="37">
        <f t="shared" si="8"/>
        <v>0</v>
      </c>
      <c r="AH83" s="26">
        <f t="shared" si="9"/>
        <v>347498.63</v>
      </c>
      <c r="AI83" s="17">
        <f t="shared" si="10"/>
        <v>4851601.2699999996</v>
      </c>
      <c r="AJ83" s="19">
        <f t="shared" si="11"/>
        <v>4564571.959999999</v>
      </c>
      <c r="AK83" s="32">
        <f t="shared" si="12"/>
        <v>287029.31000000052</v>
      </c>
    </row>
    <row r="84" spans="1:37" x14ac:dyDescent="0.2">
      <c r="A84" s="1" t="s">
        <v>483</v>
      </c>
      <c r="B84" s="1" t="s">
        <v>484</v>
      </c>
      <c r="C84" s="92">
        <v>4051</v>
      </c>
      <c r="D84" s="93" t="s">
        <v>1163</v>
      </c>
      <c r="E84" s="291" t="s">
        <v>2054</v>
      </c>
      <c r="F84" s="273">
        <v>152201.72</v>
      </c>
      <c r="G84" s="273">
        <v>0</v>
      </c>
      <c r="H84" s="273">
        <v>12680.2</v>
      </c>
      <c r="J84" s="291">
        <v>493597.38</v>
      </c>
      <c r="K84" s="291">
        <v>118715.96</v>
      </c>
      <c r="R84" s="291">
        <v>1568940.19</v>
      </c>
      <c r="T84" s="274">
        <v>1918927.92</v>
      </c>
      <c r="V84" s="274">
        <v>654.53</v>
      </c>
      <c r="W84" s="274">
        <v>1136520</v>
      </c>
      <c r="Y84" s="275">
        <v>1971640</v>
      </c>
      <c r="AA84" s="275">
        <v>2480</v>
      </c>
      <c r="AB84" s="275">
        <v>835161.57</v>
      </c>
      <c r="AC84" s="275">
        <v>144525.43</v>
      </c>
      <c r="AF84" s="103">
        <f t="shared" si="7"/>
        <v>164881.92000000001</v>
      </c>
      <c r="AG84" s="37">
        <f t="shared" si="8"/>
        <v>0</v>
      </c>
      <c r="AH84" s="26">
        <f t="shared" si="9"/>
        <v>164881.92000000001</v>
      </c>
      <c r="AI84" s="17">
        <f t="shared" si="10"/>
        <v>3056102.45</v>
      </c>
      <c r="AJ84" s="19">
        <f t="shared" si="11"/>
        <v>2953807</v>
      </c>
      <c r="AK84" s="32">
        <f t="shared" si="12"/>
        <v>102295.45000000019</v>
      </c>
    </row>
    <row r="85" spans="1:37" x14ac:dyDescent="0.2">
      <c r="A85" s="1" t="s">
        <v>483</v>
      </c>
      <c r="B85" s="1" t="s">
        <v>484</v>
      </c>
      <c r="C85" s="92">
        <v>3423</v>
      </c>
      <c r="D85" s="93" t="s">
        <v>1164</v>
      </c>
      <c r="E85" s="291" t="s">
        <v>2055</v>
      </c>
      <c r="F85" s="273">
        <v>189676.19</v>
      </c>
      <c r="G85" s="273">
        <v>0</v>
      </c>
      <c r="H85" s="273">
        <v>25037.01</v>
      </c>
      <c r="J85" s="291">
        <v>537168.25</v>
      </c>
      <c r="K85" s="291">
        <v>14468.47</v>
      </c>
      <c r="Q85" s="291">
        <v>6170</v>
      </c>
      <c r="R85" s="291">
        <v>1499346.49</v>
      </c>
      <c r="T85" s="274">
        <v>2057779.01</v>
      </c>
      <c r="V85" s="274">
        <v>1903.32</v>
      </c>
      <c r="W85" s="274">
        <v>845350</v>
      </c>
      <c r="Y85" s="275">
        <v>1831100</v>
      </c>
      <c r="AB85" s="275">
        <v>888910.48</v>
      </c>
      <c r="AC85" s="275">
        <v>217425.93</v>
      </c>
      <c r="AF85" s="103">
        <f t="shared" si="7"/>
        <v>214713.2</v>
      </c>
      <c r="AG85" s="37">
        <f t="shared" si="8"/>
        <v>0</v>
      </c>
      <c r="AH85" s="26">
        <f t="shared" si="9"/>
        <v>214713.2</v>
      </c>
      <c r="AI85" s="17">
        <f t="shared" si="10"/>
        <v>2905032.33</v>
      </c>
      <c r="AJ85" s="19">
        <f t="shared" si="11"/>
        <v>2937436.41</v>
      </c>
      <c r="AK85" s="32">
        <f t="shared" si="12"/>
        <v>-32404.080000000075</v>
      </c>
    </row>
    <row r="86" spans="1:37" x14ac:dyDescent="0.2">
      <c r="A86" s="1" t="s">
        <v>483</v>
      </c>
      <c r="B86" s="1" t="s">
        <v>484</v>
      </c>
      <c r="C86" s="92">
        <v>1355</v>
      </c>
      <c r="D86" s="93" t="s">
        <v>1165</v>
      </c>
      <c r="E86" s="291" t="s">
        <v>2162</v>
      </c>
      <c r="F86" s="273">
        <v>169508.8</v>
      </c>
      <c r="G86" s="273">
        <v>0</v>
      </c>
      <c r="H86" s="273">
        <v>34939.85</v>
      </c>
      <c r="J86" s="291">
        <v>498069.81</v>
      </c>
      <c r="K86" s="291">
        <v>62077.52</v>
      </c>
      <c r="R86" s="291">
        <v>2293429.0699999998</v>
      </c>
      <c r="T86" s="274">
        <v>1083517.1000000001</v>
      </c>
      <c r="U86" s="274">
        <v>4600</v>
      </c>
      <c r="V86" s="274">
        <v>445.19</v>
      </c>
      <c r="W86" s="274">
        <v>1395680</v>
      </c>
      <c r="X86" s="274">
        <v>380</v>
      </c>
      <c r="Y86" s="275">
        <v>1718552</v>
      </c>
      <c r="AB86" s="275">
        <v>582343.12</v>
      </c>
      <c r="AC86" s="275">
        <v>122259.44</v>
      </c>
      <c r="AF86" s="103">
        <f t="shared" si="7"/>
        <v>204448.65</v>
      </c>
      <c r="AG86" s="37">
        <f t="shared" si="8"/>
        <v>0</v>
      </c>
      <c r="AH86" s="26">
        <f t="shared" si="9"/>
        <v>204448.65</v>
      </c>
      <c r="AI86" s="17">
        <f t="shared" si="10"/>
        <v>2484622.29</v>
      </c>
      <c r="AJ86" s="19">
        <f t="shared" si="11"/>
        <v>2423154.56</v>
      </c>
      <c r="AK86" s="32">
        <f t="shared" si="12"/>
        <v>61467.729999999981</v>
      </c>
    </row>
    <row r="87" spans="1:37" x14ac:dyDescent="0.2">
      <c r="A87" s="1" t="s">
        <v>487</v>
      </c>
      <c r="B87" s="1" t="s">
        <v>488</v>
      </c>
      <c r="C87" s="92">
        <v>2146</v>
      </c>
      <c r="D87" s="93" t="s">
        <v>1166</v>
      </c>
      <c r="E87" s="291" t="s">
        <v>2056</v>
      </c>
      <c r="F87" s="273">
        <v>650307.12</v>
      </c>
      <c r="G87" s="273">
        <v>0</v>
      </c>
      <c r="H87" s="273">
        <v>42668.55</v>
      </c>
      <c r="J87" s="291">
        <v>824063.94</v>
      </c>
      <c r="K87" s="291">
        <v>53350.94</v>
      </c>
      <c r="N87" s="277">
        <v>98000</v>
      </c>
      <c r="Q87" s="291">
        <v>-294274.40999999997</v>
      </c>
      <c r="R87" s="291">
        <v>1525529.54</v>
      </c>
      <c r="T87" s="274">
        <v>973381.14</v>
      </c>
      <c r="V87" s="274">
        <v>761.48</v>
      </c>
      <c r="W87" s="274">
        <v>678219.09</v>
      </c>
      <c r="Y87" s="275">
        <v>905875.09</v>
      </c>
      <c r="AB87" s="275">
        <v>448377.66</v>
      </c>
      <c r="AC87" s="275">
        <v>52438.54</v>
      </c>
      <c r="AF87" s="103">
        <f t="shared" si="7"/>
        <v>692975.67</v>
      </c>
      <c r="AG87" s="37">
        <f t="shared" si="8"/>
        <v>98000</v>
      </c>
      <c r="AH87" s="26">
        <f t="shared" si="9"/>
        <v>594975.67000000004</v>
      </c>
      <c r="AI87" s="17">
        <f t="shared" si="10"/>
        <v>1652361.71</v>
      </c>
      <c r="AJ87" s="19">
        <f t="shared" si="11"/>
        <v>1406691.29</v>
      </c>
      <c r="AK87" s="32">
        <f t="shared" si="12"/>
        <v>245670.41999999993</v>
      </c>
    </row>
    <row r="88" spans="1:37" x14ac:dyDescent="0.2">
      <c r="A88" s="1" t="s">
        <v>487</v>
      </c>
      <c r="B88" s="1" t="s">
        <v>488</v>
      </c>
      <c r="C88" s="92">
        <v>1277</v>
      </c>
      <c r="D88" s="93" t="s">
        <v>1167</v>
      </c>
      <c r="E88" s="291" t="s">
        <v>2057</v>
      </c>
      <c r="F88" s="273">
        <v>361065.27</v>
      </c>
      <c r="G88" s="273">
        <v>0</v>
      </c>
      <c r="H88" s="273">
        <v>33727.279999999999</v>
      </c>
      <c r="J88" s="291">
        <v>425767.29</v>
      </c>
      <c r="K88" s="291">
        <v>78058</v>
      </c>
      <c r="M88" s="277">
        <v>73000</v>
      </c>
      <c r="N88" s="277">
        <v>37000</v>
      </c>
      <c r="Q88" s="291">
        <v>-652790.43999999994</v>
      </c>
      <c r="R88" s="291">
        <v>1451545.03</v>
      </c>
      <c r="T88" s="274">
        <v>644179.31999999995</v>
      </c>
      <c r="V88" s="274">
        <v>481.36</v>
      </c>
      <c r="W88" s="274">
        <v>746790</v>
      </c>
      <c r="Y88" s="275">
        <v>976910</v>
      </c>
      <c r="AB88" s="275">
        <v>345169.78</v>
      </c>
      <c r="AC88" s="275">
        <v>67475.649999999994</v>
      </c>
      <c r="AF88" s="103">
        <f t="shared" si="7"/>
        <v>394792.55000000005</v>
      </c>
      <c r="AG88" s="37">
        <f t="shared" si="8"/>
        <v>110000</v>
      </c>
      <c r="AH88" s="26">
        <f t="shared" si="9"/>
        <v>284792.55000000005</v>
      </c>
      <c r="AI88" s="17">
        <f t="shared" si="10"/>
        <v>1391450.68</v>
      </c>
      <c r="AJ88" s="19">
        <f t="shared" si="11"/>
        <v>1389555.43</v>
      </c>
      <c r="AK88" s="32">
        <f t="shared" si="12"/>
        <v>1895.25</v>
      </c>
    </row>
    <row r="89" spans="1:37" x14ac:dyDescent="0.2">
      <c r="A89" s="1" t="s">
        <v>487</v>
      </c>
      <c r="B89" s="1" t="s">
        <v>488</v>
      </c>
      <c r="C89" s="92">
        <v>2783</v>
      </c>
      <c r="D89" s="93" t="s">
        <v>1168</v>
      </c>
      <c r="E89" s="291" t="s">
        <v>2058</v>
      </c>
      <c r="F89" s="273">
        <v>512211.94</v>
      </c>
      <c r="G89" s="273">
        <v>0</v>
      </c>
      <c r="H89" s="273">
        <v>47151.67</v>
      </c>
      <c r="J89" s="291">
        <v>2330830.7799999998</v>
      </c>
      <c r="K89" s="291">
        <v>2275.5500000000002</v>
      </c>
      <c r="M89" s="277">
        <v>95000</v>
      </c>
      <c r="N89" s="277">
        <v>70000</v>
      </c>
      <c r="Q89" s="291">
        <v>2586724.9900000002</v>
      </c>
      <c r="R89" s="291">
        <v>328050.34000000003</v>
      </c>
      <c r="T89" s="274">
        <v>607169.67000000004</v>
      </c>
      <c r="V89" s="274">
        <v>822.05</v>
      </c>
      <c r="W89" s="274">
        <v>1022600</v>
      </c>
      <c r="Y89" s="275">
        <v>1135771</v>
      </c>
      <c r="AA89" s="275">
        <v>1600</v>
      </c>
      <c r="AB89" s="275">
        <v>508845.79</v>
      </c>
      <c r="AC89" s="275">
        <v>159490.79999999999</v>
      </c>
      <c r="AF89" s="103">
        <f t="shared" si="7"/>
        <v>559363.61</v>
      </c>
      <c r="AG89" s="37">
        <f t="shared" si="8"/>
        <v>165000</v>
      </c>
      <c r="AH89" s="26">
        <f t="shared" si="9"/>
        <v>394363.61</v>
      </c>
      <c r="AI89" s="17">
        <f t="shared" si="10"/>
        <v>1630591.7200000002</v>
      </c>
      <c r="AJ89" s="19">
        <f t="shared" si="11"/>
        <v>1805707.59</v>
      </c>
      <c r="AK89" s="32">
        <f t="shared" si="12"/>
        <v>-175115.86999999988</v>
      </c>
    </row>
    <row r="90" spans="1:37" x14ac:dyDescent="0.2">
      <c r="A90" s="1" t="s">
        <v>487</v>
      </c>
      <c r="B90" s="1" t="s">
        <v>488</v>
      </c>
      <c r="C90" s="92">
        <v>1769</v>
      </c>
      <c r="D90" s="93" t="s">
        <v>1169</v>
      </c>
      <c r="E90" s="291" t="s">
        <v>2151</v>
      </c>
      <c r="F90" s="273">
        <v>305943.08</v>
      </c>
      <c r="G90" s="273">
        <v>0</v>
      </c>
      <c r="H90" s="273">
        <v>24682.75</v>
      </c>
      <c r="J90" s="291">
        <v>315654.28999999998</v>
      </c>
      <c r="K90" s="291">
        <v>41827.26</v>
      </c>
      <c r="M90" s="277">
        <v>130000</v>
      </c>
      <c r="N90" s="277">
        <v>66750</v>
      </c>
      <c r="Q90" s="291">
        <v>-1230148.1599999999</v>
      </c>
      <c r="R90" s="291">
        <v>1852229.71</v>
      </c>
      <c r="T90" s="274">
        <v>726201.37</v>
      </c>
      <c r="V90" s="274">
        <v>460.09</v>
      </c>
      <c r="W90" s="274">
        <v>1045770</v>
      </c>
      <c r="Y90" s="275">
        <v>1263170</v>
      </c>
      <c r="AB90" s="275">
        <v>555641.13</v>
      </c>
      <c r="AC90" s="275">
        <v>73749.5</v>
      </c>
      <c r="AF90" s="103">
        <f t="shared" si="7"/>
        <v>330625.83</v>
      </c>
      <c r="AG90" s="37">
        <f t="shared" si="8"/>
        <v>196750</v>
      </c>
      <c r="AH90" s="26">
        <f t="shared" si="9"/>
        <v>133875.83000000002</v>
      </c>
      <c r="AI90" s="17">
        <f t="shared" si="10"/>
        <v>1772431.46</v>
      </c>
      <c r="AJ90" s="19">
        <f t="shared" si="11"/>
        <v>1892560.63</v>
      </c>
      <c r="AK90" s="32">
        <f t="shared" si="12"/>
        <v>-120129.16999999993</v>
      </c>
    </row>
    <row r="91" spans="1:37" x14ac:dyDescent="0.2">
      <c r="A91" s="1" t="s">
        <v>491</v>
      </c>
      <c r="B91" s="1" t="s">
        <v>492</v>
      </c>
      <c r="C91" s="92">
        <v>5781</v>
      </c>
      <c r="D91" s="93" t="s">
        <v>1170</v>
      </c>
      <c r="E91" s="291" t="s">
        <v>2059</v>
      </c>
      <c r="F91" s="273">
        <v>235046.49</v>
      </c>
      <c r="G91" s="273">
        <v>0</v>
      </c>
      <c r="H91" s="273">
        <v>77065.55</v>
      </c>
      <c r="J91" s="291">
        <v>395651.27</v>
      </c>
      <c r="K91" s="291">
        <v>501.05</v>
      </c>
      <c r="O91" s="277">
        <v>17.75</v>
      </c>
      <c r="Q91" s="291">
        <v>-1795745.62</v>
      </c>
      <c r="R91" s="291">
        <v>2483113.87</v>
      </c>
      <c r="T91" s="274">
        <v>1939108.17</v>
      </c>
      <c r="V91" s="274">
        <v>504.52</v>
      </c>
      <c r="W91" s="274">
        <v>1440340</v>
      </c>
      <c r="X91" s="274">
        <v>16500</v>
      </c>
      <c r="Y91" s="275">
        <v>2238640</v>
      </c>
      <c r="AA91" s="275">
        <v>5120</v>
      </c>
      <c r="AB91" s="275">
        <v>1029498.57</v>
      </c>
      <c r="AC91" s="275">
        <v>71965.759999999995</v>
      </c>
      <c r="AF91" s="103">
        <f t="shared" si="7"/>
        <v>312112.03999999998</v>
      </c>
      <c r="AG91" s="37">
        <f t="shared" si="8"/>
        <v>17.75</v>
      </c>
      <c r="AH91" s="26">
        <f t="shared" si="9"/>
        <v>312094.28999999998</v>
      </c>
      <c r="AI91" s="17">
        <f t="shared" si="10"/>
        <v>3396452.69</v>
      </c>
      <c r="AJ91" s="19">
        <f t="shared" si="11"/>
        <v>3345224.3299999996</v>
      </c>
      <c r="AK91" s="32">
        <f t="shared" si="12"/>
        <v>51228.360000000335</v>
      </c>
    </row>
    <row r="92" spans="1:37" x14ac:dyDescent="0.2">
      <c r="A92" s="1" t="s">
        <v>491</v>
      </c>
      <c r="B92" s="1" t="s">
        <v>492</v>
      </c>
      <c r="C92" s="92">
        <v>2515</v>
      </c>
      <c r="D92" s="93" t="s">
        <v>1171</v>
      </c>
      <c r="E92" s="291" t="s">
        <v>2060</v>
      </c>
      <c r="F92" s="273">
        <v>115964.07</v>
      </c>
      <c r="G92" s="273">
        <v>0</v>
      </c>
      <c r="H92" s="273">
        <v>41333.83</v>
      </c>
      <c r="J92" s="291">
        <v>105629.9</v>
      </c>
      <c r="K92" s="291">
        <v>51968.38</v>
      </c>
      <c r="Q92" s="291">
        <v>-1658155.32</v>
      </c>
      <c r="R92" s="291">
        <v>1997915.47</v>
      </c>
      <c r="T92" s="274">
        <v>1373350.22</v>
      </c>
      <c r="V92" s="274">
        <v>285.41000000000003</v>
      </c>
      <c r="W92" s="274">
        <v>603350</v>
      </c>
      <c r="X92" s="274">
        <v>16500</v>
      </c>
      <c r="Y92" s="275">
        <v>1237380</v>
      </c>
      <c r="AB92" s="275">
        <v>655677.80000000005</v>
      </c>
      <c r="AC92" s="275">
        <v>98609.8</v>
      </c>
      <c r="AF92" s="103">
        <f t="shared" si="7"/>
        <v>157297.90000000002</v>
      </c>
      <c r="AG92" s="37">
        <f t="shared" si="8"/>
        <v>0</v>
      </c>
      <c r="AH92" s="26">
        <f t="shared" si="9"/>
        <v>157297.90000000002</v>
      </c>
      <c r="AI92" s="17">
        <f t="shared" si="10"/>
        <v>1993485.63</v>
      </c>
      <c r="AJ92" s="19">
        <f t="shared" si="11"/>
        <v>1991667.6</v>
      </c>
      <c r="AK92" s="32">
        <f t="shared" si="12"/>
        <v>1818.0299999997951</v>
      </c>
    </row>
    <row r="93" spans="1:37" x14ac:dyDescent="0.2">
      <c r="A93" s="1" t="s">
        <v>491</v>
      </c>
      <c r="B93" s="1" t="s">
        <v>492</v>
      </c>
      <c r="C93" s="92">
        <v>3488</v>
      </c>
      <c r="D93" s="93" t="s">
        <v>1172</v>
      </c>
      <c r="E93" s="291" t="s">
        <v>2061</v>
      </c>
      <c r="F93" s="273">
        <v>229656.36</v>
      </c>
      <c r="G93" s="273">
        <v>0</v>
      </c>
      <c r="H93" s="273">
        <v>45634.95</v>
      </c>
      <c r="J93" s="291">
        <v>149684.78</v>
      </c>
      <c r="K93" s="291">
        <v>42921.61</v>
      </c>
      <c r="O93" s="277">
        <v>0</v>
      </c>
      <c r="Q93" s="291">
        <v>-1867526.86</v>
      </c>
      <c r="R93" s="291">
        <v>2356721.7400000002</v>
      </c>
      <c r="T93" s="274">
        <v>2383359.62</v>
      </c>
      <c r="V93" s="274">
        <v>624.16999999999996</v>
      </c>
      <c r="W93" s="274">
        <v>866690</v>
      </c>
      <c r="X93" s="274">
        <v>16500</v>
      </c>
      <c r="Y93" s="275">
        <v>1932641</v>
      </c>
      <c r="AA93" s="275">
        <v>13655</v>
      </c>
      <c r="AB93" s="275">
        <v>1169581.1399999999</v>
      </c>
      <c r="AC93" s="275">
        <v>145307.32999999999</v>
      </c>
      <c r="AF93" s="103">
        <f t="shared" si="7"/>
        <v>275291.31</v>
      </c>
      <c r="AG93" s="37">
        <f t="shared" si="8"/>
        <v>0</v>
      </c>
      <c r="AH93" s="26">
        <f t="shared" si="9"/>
        <v>275291.31</v>
      </c>
      <c r="AI93" s="17">
        <f t="shared" si="10"/>
        <v>3267173.79</v>
      </c>
      <c r="AJ93" s="19">
        <f t="shared" si="11"/>
        <v>3261184.4699999997</v>
      </c>
      <c r="AK93" s="32">
        <f t="shared" si="12"/>
        <v>5989.320000000298</v>
      </c>
    </row>
    <row r="94" spans="1:37" x14ac:dyDescent="0.2">
      <c r="A94" s="1" t="s">
        <v>491</v>
      </c>
      <c r="B94" s="1" t="s">
        <v>492</v>
      </c>
      <c r="C94" s="92">
        <v>5980</v>
      </c>
      <c r="D94" s="93" t="s">
        <v>1173</v>
      </c>
      <c r="E94" s="291" t="s">
        <v>2062</v>
      </c>
      <c r="F94" s="273">
        <v>89588.91</v>
      </c>
      <c r="G94" s="273">
        <v>0</v>
      </c>
      <c r="H94" s="273">
        <v>60066.81</v>
      </c>
      <c r="J94" s="291">
        <v>68414.3</v>
      </c>
      <c r="K94" s="291">
        <v>-3028.53</v>
      </c>
      <c r="O94" s="277">
        <v>500</v>
      </c>
      <c r="Q94" s="291">
        <v>-305180.09999999998</v>
      </c>
      <c r="R94" s="291">
        <v>679279.9</v>
      </c>
      <c r="T94" s="274">
        <v>2212962.9700000002</v>
      </c>
      <c r="V94" s="274">
        <v>640.08000000000004</v>
      </c>
      <c r="W94" s="274">
        <v>948750</v>
      </c>
      <c r="X94" s="274">
        <v>33000</v>
      </c>
      <c r="Y94" s="275">
        <v>1927044</v>
      </c>
      <c r="AA94" s="275">
        <v>7200</v>
      </c>
      <c r="AB94" s="275">
        <v>1358230.52</v>
      </c>
      <c r="AC94" s="275">
        <v>32662.39</v>
      </c>
      <c r="AF94" s="103">
        <f t="shared" si="7"/>
        <v>149655.72</v>
      </c>
      <c r="AG94" s="37">
        <f t="shared" si="8"/>
        <v>500</v>
      </c>
      <c r="AH94" s="26">
        <f t="shared" si="9"/>
        <v>149155.72</v>
      </c>
      <c r="AI94" s="17">
        <f t="shared" si="10"/>
        <v>3195353.0500000003</v>
      </c>
      <c r="AJ94" s="19">
        <f t="shared" si="11"/>
        <v>3325136.91</v>
      </c>
      <c r="AK94" s="32">
        <f t="shared" si="12"/>
        <v>-129783.85999999987</v>
      </c>
    </row>
    <row r="95" spans="1:37" x14ac:dyDescent="0.2">
      <c r="A95" s="1" t="s">
        <v>491</v>
      </c>
      <c r="B95" s="1" t="s">
        <v>492</v>
      </c>
      <c r="C95" s="92">
        <v>4020</v>
      </c>
      <c r="D95" s="93" t="s">
        <v>1174</v>
      </c>
      <c r="E95" s="291" t="s">
        <v>2063</v>
      </c>
      <c r="F95" s="273">
        <v>219187.49</v>
      </c>
      <c r="G95" s="273">
        <v>0</v>
      </c>
      <c r="H95" s="273">
        <v>95072.16</v>
      </c>
      <c r="J95" s="291">
        <v>533504.56999999995</v>
      </c>
      <c r="K95" s="291">
        <v>124480.54</v>
      </c>
      <c r="Q95" s="291">
        <v>-1939743.04</v>
      </c>
      <c r="R95" s="291">
        <v>3020527.22</v>
      </c>
      <c r="T95" s="274">
        <v>1739641.39</v>
      </c>
      <c r="U95" s="274">
        <v>24688</v>
      </c>
      <c r="V95" s="274">
        <v>611.80999999999995</v>
      </c>
      <c r="W95" s="274">
        <v>779460</v>
      </c>
      <c r="X95" s="274">
        <v>22000</v>
      </c>
      <c r="Y95" s="275">
        <v>1509720</v>
      </c>
      <c r="AA95" s="275">
        <v>3215</v>
      </c>
      <c r="AB95" s="275">
        <v>992342.78</v>
      </c>
      <c r="AC95" s="275">
        <v>141547.84</v>
      </c>
      <c r="AF95" s="103">
        <f t="shared" si="7"/>
        <v>314259.65000000002</v>
      </c>
      <c r="AG95" s="37">
        <f t="shared" si="8"/>
        <v>0</v>
      </c>
      <c r="AH95" s="26">
        <f t="shared" si="9"/>
        <v>314259.65000000002</v>
      </c>
      <c r="AI95" s="17">
        <f t="shared" si="10"/>
        <v>2566401.2000000002</v>
      </c>
      <c r="AJ95" s="19">
        <f t="shared" si="11"/>
        <v>2646825.62</v>
      </c>
      <c r="AK95" s="32">
        <f t="shared" si="12"/>
        <v>-80424.419999999925</v>
      </c>
    </row>
    <row r="96" spans="1:37" x14ac:dyDescent="0.2">
      <c r="A96" s="1" t="s">
        <v>491</v>
      </c>
      <c r="B96" s="1" t="s">
        <v>492</v>
      </c>
      <c r="C96" s="92">
        <v>4210</v>
      </c>
      <c r="D96" s="93" t="s">
        <v>1175</v>
      </c>
      <c r="E96" s="291" t="s">
        <v>2064</v>
      </c>
      <c r="F96" s="273">
        <v>122880.99</v>
      </c>
      <c r="G96" s="273">
        <v>0</v>
      </c>
      <c r="H96" s="273">
        <v>64140.95</v>
      </c>
      <c r="J96" s="291">
        <v>4</v>
      </c>
      <c r="K96" s="291">
        <v>60434.86</v>
      </c>
      <c r="O96" s="277">
        <v>175</v>
      </c>
      <c r="Q96" s="291">
        <v>-79277.33</v>
      </c>
      <c r="R96" s="291">
        <v>266818</v>
      </c>
      <c r="T96" s="274">
        <v>2075229.69</v>
      </c>
      <c r="V96" s="274">
        <v>564.15</v>
      </c>
      <c r="W96" s="274">
        <v>659010</v>
      </c>
      <c r="X96" s="274">
        <v>16500</v>
      </c>
      <c r="Y96" s="275">
        <v>1779850</v>
      </c>
      <c r="AA96" s="275">
        <v>28880</v>
      </c>
      <c r="AB96" s="275">
        <v>820068.73</v>
      </c>
      <c r="AC96" s="275">
        <v>21825.98</v>
      </c>
      <c r="AF96" s="103">
        <f t="shared" si="7"/>
        <v>187021.94</v>
      </c>
      <c r="AG96" s="37">
        <f t="shared" si="8"/>
        <v>175</v>
      </c>
      <c r="AH96" s="26">
        <f t="shared" si="9"/>
        <v>186846.94</v>
      </c>
      <c r="AI96" s="17">
        <f t="shared" si="10"/>
        <v>2751303.84</v>
      </c>
      <c r="AJ96" s="19">
        <f t="shared" si="11"/>
        <v>2650624.71</v>
      </c>
      <c r="AK96" s="32">
        <f t="shared" si="12"/>
        <v>100679.12999999989</v>
      </c>
    </row>
    <row r="97" spans="1:37" x14ac:dyDescent="0.2">
      <c r="A97" s="1" t="s">
        <v>491</v>
      </c>
      <c r="B97" s="1" t="s">
        <v>492</v>
      </c>
      <c r="C97" s="92">
        <v>3316</v>
      </c>
      <c r="D97" s="93" t="s">
        <v>1176</v>
      </c>
      <c r="E97" s="291" t="s">
        <v>2065</v>
      </c>
      <c r="F97" s="273">
        <v>255153.47</v>
      </c>
      <c r="G97" s="273">
        <v>0</v>
      </c>
      <c r="H97" s="273">
        <v>54197.120000000003</v>
      </c>
      <c r="J97" s="291">
        <v>5</v>
      </c>
      <c r="K97" s="291">
        <v>40812.17</v>
      </c>
      <c r="O97" s="277">
        <v>1987</v>
      </c>
      <c r="Q97" s="291">
        <v>-1622225.54</v>
      </c>
      <c r="R97" s="291">
        <v>1863128.3</v>
      </c>
      <c r="T97" s="274">
        <v>1487677.21</v>
      </c>
      <c r="V97" s="274">
        <v>415.71</v>
      </c>
      <c r="W97" s="274">
        <v>1144220</v>
      </c>
      <c r="X97" s="274">
        <v>33000</v>
      </c>
      <c r="Y97" s="275">
        <v>1801308</v>
      </c>
      <c r="AB97" s="275">
        <v>692933.07</v>
      </c>
      <c r="AC97" s="275">
        <v>22395.85</v>
      </c>
      <c r="AF97" s="103">
        <f t="shared" si="7"/>
        <v>309350.59000000003</v>
      </c>
      <c r="AG97" s="37">
        <f t="shared" si="8"/>
        <v>1987</v>
      </c>
      <c r="AH97" s="26">
        <f t="shared" si="9"/>
        <v>307363.59000000003</v>
      </c>
      <c r="AI97" s="17">
        <f t="shared" si="10"/>
        <v>2665312.92</v>
      </c>
      <c r="AJ97" s="19">
        <f t="shared" si="11"/>
        <v>2516636.92</v>
      </c>
      <c r="AK97" s="32">
        <f t="shared" si="12"/>
        <v>148676</v>
      </c>
    </row>
    <row r="98" spans="1:37" x14ac:dyDescent="0.2">
      <c r="A98" s="1" t="s">
        <v>491</v>
      </c>
      <c r="B98" s="1" t="s">
        <v>492</v>
      </c>
      <c r="C98" s="92">
        <v>6867</v>
      </c>
      <c r="D98" s="93" t="s">
        <v>1177</v>
      </c>
      <c r="E98" s="291" t="s">
        <v>2066</v>
      </c>
      <c r="F98" s="273">
        <v>67493.350000000006</v>
      </c>
      <c r="G98" s="273">
        <v>0</v>
      </c>
      <c r="H98" s="273">
        <v>0</v>
      </c>
      <c r="J98" s="291">
        <v>654121.75</v>
      </c>
      <c r="K98" s="291">
        <v>66040.22</v>
      </c>
      <c r="O98" s="277">
        <v>655.75</v>
      </c>
      <c r="Q98" s="291">
        <v>-32411.040000000001</v>
      </c>
      <c r="R98" s="291">
        <v>1170515.6499999999</v>
      </c>
      <c r="T98" s="274">
        <v>1986311.94</v>
      </c>
      <c r="V98" s="274">
        <v>620.30999999999995</v>
      </c>
      <c r="W98" s="274">
        <v>586590</v>
      </c>
      <c r="X98" s="274">
        <v>13000</v>
      </c>
      <c r="Y98" s="275">
        <v>1472720</v>
      </c>
      <c r="AB98" s="275">
        <v>1210155.1499999999</v>
      </c>
      <c r="AC98" s="275">
        <v>250683.33</v>
      </c>
      <c r="AF98" s="103">
        <f t="shared" si="7"/>
        <v>67493.350000000006</v>
      </c>
      <c r="AG98" s="37">
        <f t="shared" si="8"/>
        <v>655.75</v>
      </c>
      <c r="AH98" s="26">
        <f t="shared" si="9"/>
        <v>66837.600000000006</v>
      </c>
      <c r="AI98" s="17">
        <f t="shared" si="10"/>
        <v>2586522.25</v>
      </c>
      <c r="AJ98" s="19">
        <f t="shared" si="11"/>
        <v>2933558.48</v>
      </c>
      <c r="AK98" s="32">
        <f t="shared" si="12"/>
        <v>-347036.23</v>
      </c>
    </row>
    <row r="99" spans="1:37" x14ac:dyDescent="0.2">
      <c r="A99" s="1" t="s">
        <v>491</v>
      </c>
      <c r="B99" s="1" t="s">
        <v>492</v>
      </c>
      <c r="C99" s="92">
        <v>3657</v>
      </c>
      <c r="D99" s="93" t="s">
        <v>1178</v>
      </c>
      <c r="E99" s="291" t="s">
        <v>2067</v>
      </c>
      <c r="F99" s="273">
        <v>271978.78000000003</v>
      </c>
      <c r="G99" s="273">
        <v>0</v>
      </c>
      <c r="H99" s="273">
        <v>59481</v>
      </c>
      <c r="J99" s="291">
        <v>53015.03</v>
      </c>
      <c r="K99" s="291">
        <v>6737.1</v>
      </c>
      <c r="O99" s="277">
        <v>0</v>
      </c>
      <c r="Q99" s="291">
        <v>-1776995.33</v>
      </c>
      <c r="R99" s="291">
        <v>2174004.7799999998</v>
      </c>
      <c r="T99" s="274">
        <v>1451163.8</v>
      </c>
      <c r="V99" s="274">
        <v>410.16</v>
      </c>
      <c r="W99" s="274">
        <v>590100</v>
      </c>
      <c r="Y99" s="275">
        <v>1224000</v>
      </c>
      <c r="AA99" s="275">
        <v>480</v>
      </c>
      <c r="AB99" s="275">
        <v>676131.86</v>
      </c>
      <c r="AC99" s="275">
        <v>122053.64</v>
      </c>
      <c r="AF99" s="103">
        <f t="shared" si="7"/>
        <v>331459.78000000003</v>
      </c>
      <c r="AG99" s="37">
        <f t="shared" si="8"/>
        <v>0</v>
      </c>
      <c r="AH99" s="26">
        <f t="shared" si="9"/>
        <v>331459.78000000003</v>
      </c>
      <c r="AI99" s="17">
        <f t="shared" si="10"/>
        <v>2041673.96</v>
      </c>
      <c r="AJ99" s="19">
        <f t="shared" si="11"/>
        <v>2022665.4999999998</v>
      </c>
      <c r="AK99" s="32">
        <f t="shared" si="12"/>
        <v>19008.460000000196</v>
      </c>
    </row>
    <row r="100" spans="1:37" x14ac:dyDescent="0.2">
      <c r="A100" s="1" t="s">
        <v>491</v>
      </c>
      <c r="B100" s="1" t="s">
        <v>492</v>
      </c>
      <c r="C100" s="92">
        <v>6817</v>
      </c>
      <c r="D100" s="93" t="s">
        <v>1179</v>
      </c>
      <c r="E100" s="291" t="s">
        <v>2068</v>
      </c>
      <c r="F100" s="273">
        <v>193834.52</v>
      </c>
      <c r="G100" s="273">
        <v>0</v>
      </c>
      <c r="H100" s="273">
        <v>34710.879999999997</v>
      </c>
      <c r="J100" s="291">
        <v>225478.83</v>
      </c>
      <c r="K100" s="291">
        <v>6091.52</v>
      </c>
      <c r="O100" s="277">
        <v>103</v>
      </c>
      <c r="Q100" s="291">
        <v>-1103554.3600000001</v>
      </c>
      <c r="R100" s="291">
        <v>1708771</v>
      </c>
      <c r="T100" s="274">
        <v>1749322.55</v>
      </c>
      <c r="V100" s="274">
        <v>519.04999999999995</v>
      </c>
      <c r="W100" s="274">
        <v>1306030</v>
      </c>
      <c r="X100" s="274">
        <v>16500</v>
      </c>
      <c r="Y100" s="275">
        <v>2013676.66</v>
      </c>
      <c r="AA100" s="275">
        <v>8276</v>
      </c>
      <c r="AB100" s="275">
        <v>1057433.6100000001</v>
      </c>
      <c r="AC100" s="275">
        <v>106224.22</v>
      </c>
      <c r="AF100" s="103">
        <f t="shared" si="7"/>
        <v>228545.4</v>
      </c>
      <c r="AG100" s="37">
        <f t="shared" si="8"/>
        <v>103</v>
      </c>
      <c r="AH100" s="26">
        <f t="shared" si="9"/>
        <v>228442.4</v>
      </c>
      <c r="AI100" s="17">
        <f t="shared" si="10"/>
        <v>3072371.6</v>
      </c>
      <c r="AJ100" s="19">
        <f t="shared" si="11"/>
        <v>3185610.49</v>
      </c>
      <c r="AK100" s="32">
        <f t="shared" si="12"/>
        <v>-113238.89000000013</v>
      </c>
    </row>
    <row r="101" spans="1:37" x14ac:dyDescent="0.2">
      <c r="A101" s="1" t="s">
        <v>491</v>
      </c>
      <c r="B101" s="1" t="s">
        <v>492</v>
      </c>
      <c r="C101" s="92">
        <v>5077</v>
      </c>
      <c r="D101" s="93" t="s">
        <v>1180</v>
      </c>
      <c r="E101" s="291" t="s">
        <v>2069</v>
      </c>
      <c r="F101" s="273">
        <v>113487.24</v>
      </c>
      <c r="G101" s="273">
        <v>0</v>
      </c>
      <c r="H101" s="273">
        <v>77605.5</v>
      </c>
      <c r="J101" s="291">
        <v>300822.17</v>
      </c>
      <c r="K101" s="291">
        <v>75164.2</v>
      </c>
      <c r="O101" s="277">
        <v>1078</v>
      </c>
      <c r="Q101" s="291">
        <v>-1375472.13</v>
      </c>
      <c r="R101" s="291">
        <v>2266060.31</v>
      </c>
      <c r="T101" s="274">
        <v>1984306.78</v>
      </c>
      <c r="V101" s="274">
        <v>755.63</v>
      </c>
      <c r="W101" s="274">
        <v>1365210</v>
      </c>
      <c r="X101" s="274">
        <v>33000</v>
      </c>
      <c r="Y101" s="275">
        <v>2387570</v>
      </c>
      <c r="AA101" s="275">
        <v>6320</v>
      </c>
      <c r="AB101" s="275">
        <v>1172516.58</v>
      </c>
      <c r="AC101" s="275">
        <v>95614.26</v>
      </c>
      <c r="AF101" s="103">
        <f t="shared" si="7"/>
        <v>191092.74</v>
      </c>
      <c r="AG101" s="37">
        <f t="shared" si="8"/>
        <v>1078</v>
      </c>
      <c r="AH101" s="26">
        <f t="shared" si="9"/>
        <v>190014.74</v>
      </c>
      <c r="AI101" s="17">
        <f t="shared" si="10"/>
        <v>3383272.41</v>
      </c>
      <c r="AJ101" s="19">
        <f t="shared" si="11"/>
        <v>3662020.84</v>
      </c>
      <c r="AK101" s="32">
        <f t="shared" si="12"/>
        <v>-278748.4299999997</v>
      </c>
    </row>
    <row r="102" spans="1:37" x14ac:dyDescent="0.2">
      <c r="A102" s="1" t="s">
        <v>491</v>
      </c>
      <c r="B102" s="1" t="s">
        <v>492</v>
      </c>
      <c r="C102" s="92">
        <v>3046</v>
      </c>
      <c r="D102" s="93" t="s">
        <v>1181</v>
      </c>
      <c r="E102" s="291" t="s">
        <v>2070</v>
      </c>
      <c r="F102" s="273">
        <v>126422.62</v>
      </c>
      <c r="G102" s="273">
        <v>0</v>
      </c>
      <c r="H102" s="273">
        <v>4681.3999999999996</v>
      </c>
      <c r="J102" s="291">
        <v>32128.83</v>
      </c>
      <c r="K102" s="291">
        <v>15626.71</v>
      </c>
      <c r="Q102" s="291">
        <v>-677710.94</v>
      </c>
      <c r="R102" s="291">
        <v>855883.42</v>
      </c>
      <c r="T102" s="274">
        <v>1354700.63</v>
      </c>
      <c r="V102" s="274">
        <v>173.64</v>
      </c>
      <c r="W102" s="274">
        <v>1215280</v>
      </c>
      <c r="X102" s="274">
        <v>16500</v>
      </c>
      <c r="Y102" s="275">
        <v>1844846.37</v>
      </c>
      <c r="AA102" s="275">
        <v>2880</v>
      </c>
      <c r="AB102" s="275">
        <v>691027.87</v>
      </c>
      <c r="AC102" s="275">
        <v>32115.95</v>
      </c>
      <c r="AF102" s="103">
        <f t="shared" si="7"/>
        <v>131104.01999999999</v>
      </c>
      <c r="AG102" s="37">
        <f t="shared" si="8"/>
        <v>0</v>
      </c>
      <c r="AH102" s="26">
        <f t="shared" si="9"/>
        <v>131104.01999999999</v>
      </c>
      <c r="AI102" s="17">
        <f t="shared" si="10"/>
        <v>2586654.2699999996</v>
      </c>
      <c r="AJ102" s="19">
        <f t="shared" si="11"/>
        <v>2570870.1900000004</v>
      </c>
      <c r="AK102" s="32">
        <f t="shared" si="12"/>
        <v>15784.079999999143</v>
      </c>
    </row>
    <row r="103" spans="1:37" x14ac:dyDescent="0.2">
      <c r="A103" s="1" t="s">
        <v>491</v>
      </c>
      <c r="B103" s="1" t="s">
        <v>492</v>
      </c>
      <c r="C103" s="92">
        <v>3486</v>
      </c>
      <c r="D103" s="93" t="s">
        <v>1182</v>
      </c>
      <c r="E103" s="291" t="s">
        <v>2071</v>
      </c>
      <c r="F103" s="273">
        <v>177327.35</v>
      </c>
      <c r="G103" s="273">
        <v>0</v>
      </c>
      <c r="H103" s="273">
        <v>13769.75</v>
      </c>
      <c r="J103" s="291">
        <v>1508180.15</v>
      </c>
      <c r="K103" s="291">
        <v>3284.37</v>
      </c>
      <c r="Q103" s="291">
        <v>-1258412.42</v>
      </c>
      <c r="R103" s="291">
        <v>2982456.62</v>
      </c>
      <c r="T103" s="274">
        <v>1441683.34</v>
      </c>
      <c r="V103" s="274">
        <v>395.38</v>
      </c>
      <c r="W103" s="274">
        <v>683050</v>
      </c>
      <c r="X103" s="274">
        <v>1500</v>
      </c>
      <c r="Y103" s="275">
        <v>1258712</v>
      </c>
      <c r="AA103" s="275">
        <v>480</v>
      </c>
      <c r="AB103" s="275">
        <v>768182.24</v>
      </c>
      <c r="AC103" s="275">
        <v>99370.06</v>
      </c>
      <c r="AF103" s="103">
        <f t="shared" si="7"/>
        <v>191097.1</v>
      </c>
      <c r="AG103" s="37">
        <f t="shared" si="8"/>
        <v>0</v>
      </c>
      <c r="AH103" s="26">
        <f t="shared" si="9"/>
        <v>191097.1</v>
      </c>
      <c r="AI103" s="17">
        <f t="shared" si="10"/>
        <v>2126628.7199999997</v>
      </c>
      <c r="AJ103" s="19">
        <f t="shared" si="11"/>
        <v>2126744.2999999998</v>
      </c>
      <c r="AK103" s="32">
        <f t="shared" si="12"/>
        <v>-115.58000000007451</v>
      </c>
    </row>
    <row r="104" spans="1:37" x14ac:dyDescent="0.2">
      <c r="A104" s="1" t="s">
        <v>491</v>
      </c>
      <c r="B104" s="1" t="s">
        <v>492</v>
      </c>
      <c r="C104" s="92">
        <v>4158</v>
      </c>
      <c r="D104" s="93" t="s">
        <v>1183</v>
      </c>
      <c r="E104" s="291" t="s">
        <v>2072</v>
      </c>
      <c r="F104" s="273">
        <v>169763.8</v>
      </c>
      <c r="G104" s="273">
        <v>0</v>
      </c>
      <c r="H104" s="273">
        <v>24598.9</v>
      </c>
      <c r="J104" s="291">
        <v>11343.12</v>
      </c>
      <c r="K104" s="291">
        <v>98427.18</v>
      </c>
      <c r="Q104" s="291">
        <v>-1648737.9</v>
      </c>
      <c r="R104" s="291">
        <v>2096504</v>
      </c>
      <c r="T104" s="274">
        <v>1894539.45</v>
      </c>
      <c r="V104" s="274">
        <v>1326.54</v>
      </c>
      <c r="W104" s="274">
        <v>1022390</v>
      </c>
      <c r="X104" s="274">
        <v>30000</v>
      </c>
      <c r="Y104" s="275">
        <v>1723419</v>
      </c>
      <c r="AA104" s="275">
        <v>11889</v>
      </c>
      <c r="AB104" s="275">
        <v>1236729.26</v>
      </c>
      <c r="AC104" s="275">
        <v>94801.83</v>
      </c>
      <c r="AF104" s="103">
        <f t="shared" si="7"/>
        <v>194362.69999999998</v>
      </c>
      <c r="AG104" s="37">
        <f t="shared" si="8"/>
        <v>0</v>
      </c>
      <c r="AH104" s="26">
        <f t="shared" si="9"/>
        <v>194362.69999999998</v>
      </c>
      <c r="AI104" s="17">
        <f t="shared" si="10"/>
        <v>2948255.99</v>
      </c>
      <c r="AJ104" s="19">
        <f t="shared" si="11"/>
        <v>3066839.09</v>
      </c>
      <c r="AK104" s="32">
        <f t="shared" si="12"/>
        <v>-118583.09999999963</v>
      </c>
    </row>
    <row r="105" spans="1:37" x14ac:dyDescent="0.2">
      <c r="A105" s="1" t="s">
        <v>491</v>
      </c>
      <c r="B105" s="1" t="s">
        <v>492</v>
      </c>
      <c r="C105" s="92">
        <v>4935</v>
      </c>
      <c r="D105" s="93" t="s">
        <v>1184</v>
      </c>
      <c r="E105" s="291" t="s">
        <v>2073</v>
      </c>
      <c r="F105" s="273">
        <v>443175.78</v>
      </c>
      <c r="G105" s="273">
        <v>0</v>
      </c>
      <c r="H105" s="273">
        <v>64607.57</v>
      </c>
      <c r="J105" s="291">
        <v>584484.99</v>
      </c>
      <c r="K105" s="291">
        <v>14150.21</v>
      </c>
      <c r="O105" s="277">
        <v>101948.22</v>
      </c>
      <c r="Q105" s="291">
        <v>-3251283.17</v>
      </c>
      <c r="R105" s="291">
        <v>4349913</v>
      </c>
      <c r="T105" s="274">
        <v>2266646.6</v>
      </c>
      <c r="V105" s="274">
        <v>952.66</v>
      </c>
      <c r="W105" s="274">
        <v>635310</v>
      </c>
      <c r="X105" s="274">
        <v>16500</v>
      </c>
      <c r="Y105" s="275">
        <v>1500569</v>
      </c>
      <c r="AB105" s="275">
        <v>1276883.8500000001</v>
      </c>
      <c r="AC105" s="275">
        <v>213118.41</v>
      </c>
      <c r="AF105" s="103">
        <f t="shared" si="7"/>
        <v>507783.35000000003</v>
      </c>
      <c r="AG105" s="37">
        <f t="shared" si="8"/>
        <v>101948.22</v>
      </c>
      <c r="AH105" s="26">
        <f t="shared" si="9"/>
        <v>405835.13</v>
      </c>
      <c r="AI105" s="17">
        <f t="shared" si="10"/>
        <v>2919409.2600000002</v>
      </c>
      <c r="AJ105" s="19">
        <f t="shared" si="11"/>
        <v>2990571.2600000002</v>
      </c>
      <c r="AK105" s="32">
        <f t="shared" si="12"/>
        <v>-71162</v>
      </c>
    </row>
    <row r="106" spans="1:37" x14ac:dyDescent="0.2">
      <c r="A106" s="1" t="s">
        <v>491</v>
      </c>
      <c r="B106" s="1" t="s">
        <v>492</v>
      </c>
      <c r="C106" s="92">
        <v>4567</v>
      </c>
      <c r="D106" s="93" t="s">
        <v>1185</v>
      </c>
      <c r="E106" s="291" t="s">
        <v>2074</v>
      </c>
      <c r="F106" s="273">
        <v>534229.14</v>
      </c>
      <c r="G106" s="273">
        <v>0</v>
      </c>
      <c r="H106" s="273">
        <v>49370.720000000001</v>
      </c>
      <c r="J106" s="291">
        <v>79605.33</v>
      </c>
      <c r="K106" s="291">
        <v>23886.36</v>
      </c>
      <c r="Q106" s="291">
        <v>-714922.02</v>
      </c>
      <c r="R106" s="291">
        <v>1615889.77</v>
      </c>
      <c r="T106" s="274">
        <v>2255010.4300000002</v>
      </c>
      <c r="V106" s="274">
        <v>937.27</v>
      </c>
      <c r="W106" s="274">
        <v>518710</v>
      </c>
      <c r="X106" s="274">
        <v>15500</v>
      </c>
      <c r="Y106" s="275">
        <v>1465233</v>
      </c>
      <c r="AB106" s="275">
        <v>1183511.46</v>
      </c>
      <c r="AC106" s="275">
        <v>337598.44</v>
      </c>
      <c r="AF106" s="103">
        <f t="shared" si="7"/>
        <v>583599.86</v>
      </c>
      <c r="AG106" s="37">
        <f t="shared" si="8"/>
        <v>0</v>
      </c>
      <c r="AH106" s="26">
        <f t="shared" si="9"/>
        <v>583599.86</v>
      </c>
      <c r="AI106" s="17">
        <f t="shared" si="10"/>
        <v>2790157.7</v>
      </c>
      <c r="AJ106" s="19">
        <f t="shared" si="11"/>
        <v>2986342.9</v>
      </c>
      <c r="AK106" s="32">
        <f t="shared" si="12"/>
        <v>-196185.19999999972</v>
      </c>
    </row>
    <row r="107" spans="1:37" x14ac:dyDescent="0.2">
      <c r="A107" s="1" t="s">
        <v>491</v>
      </c>
      <c r="B107" s="1" t="s">
        <v>492</v>
      </c>
      <c r="C107" s="92">
        <v>2903</v>
      </c>
      <c r="D107" s="93" t="s">
        <v>1186</v>
      </c>
      <c r="E107" s="291" t="s">
        <v>2157</v>
      </c>
      <c r="F107" s="273">
        <v>300734.81</v>
      </c>
      <c r="G107" s="273">
        <v>0</v>
      </c>
      <c r="H107" s="273">
        <v>40687.54</v>
      </c>
      <c r="J107" s="291">
        <v>373513.85</v>
      </c>
      <c r="K107" s="291">
        <v>47788.47</v>
      </c>
      <c r="Q107" s="291">
        <v>-1545476.78</v>
      </c>
      <c r="R107" s="291">
        <v>2389700.83</v>
      </c>
      <c r="T107" s="274">
        <v>1396520.98</v>
      </c>
      <c r="V107" s="274">
        <v>1370.89</v>
      </c>
      <c r="W107" s="274">
        <v>1099650</v>
      </c>
      <c r="X107" s="274">
        <v>33000</v>
      </c>
      <c r="Y107" s="275">
        <v>1807610</v>
      </c>
      <c r="AB107" s="275">
        <v>651246.53</v>
      </c>
      <c r="AC107" s="275">
        <v>128625.72</v>
      </c>
      <c r="AF107" s="103">
        <f t="shared" si="7"/>
        <v>341422.35</v>
      </c>
      <c r="AG107" s="37">
        <f t="shared" si="8"/>
        <v>0</v>
      </c>
      <c r="AH107" s="26">
        <f t="shared" si="9"/>
        <v>341422.35</v>
      </c>
      <c r="AI107" s="17">
        <f t="shared" si="10"/>
        <v>2530541.87</v>
      </c>
      <c r="AJ107" s="19">
        <f t="shared" si="11"/>
        <v>2587482.2500000005</v>
      </c>
      <c r="AK107" s="32">
        <f t="shared" si="12"/>
        <v>-56940.380000000354</v>
      </c>
    </row>
    <row r="108" spans="1:37" x14ac:dyDescent="0.2">
      <c r="A108" s="1" t="s">
        <v>491</v>
      </c>
      <c r="B108" s="1" t="s">
        <v>492</v>
      </c>
      <c r="C108" s="92">
        <v>3112</v>
      </c>
      <c r="D108" s="93" t="s">
        <v>1187</v>
      </c>
      <c r="E108" s="291" t="s">
        <v>2158</v>
      </c>
      <c r="F108" s="273">
        <v>165412.01999999999</v>
      </c>
      <c r="G108" s="273">
        <v>0</v>
      </c>
      <c r="H108" s="273">
        <v>75895.98</v>
      </c>
      <c r="J108" s="291">
        <v>364763</v>
      </c>
      <c r="K108" s="291">
        <v>1025.02</v>
      </c>
      <c r="Q108" s="291">
        <v>-4647542.9000000004</v>
      </c>
      <c r="R108" s="291">
        <v>5385590.1100000003</v>
      </c>
      <c r="T108" s="274">
        <v>1292339.72</v>
      </c>
      <c r="V108" s="274">
        <v>339.88</v>
      </c>
      <c r="W108" s="274">
        <v>257400</v>
      </c>
      <c r="Y108" s="275">
        <v>726590</v>
      </c>
      <c r="AA108" s="275">
        <v>9752</v>
      </c>
      <c r="AB108" s="275">
        <v>822110.87</v>
      </c>
      <c r="AC108" s="275">
        <v>104881.92</v>
      </c>
      <c r="AF108" s="103">
        <f t="shared" si="7"/>
        <v>241308</v>
      </c>
      <c r="AG108" s="37">
        <f t="shared" si="8"/>
        <v>0</v>
      </c>
      <c r="AH108" s="26">
        <f t="shared" si="9"/>
        <v>241308</v>
      </c>
      <c r="AI108" s="17">
        <f t="shared" si="10"/>
        <v>1550079.5999999999</v>
      </c>
      <c r="AJ108" s="19">
        <f t="shared" si="11"/>
        <v>1663334.79</v>
      </c>
      <c r="AK108" s="32">
        <f t="shared" si="12"/>
        <v>-113255.19000000018</v>
      </c>
    </row>
    <row r="109" spans="1:37" x14ac:dyDescent="0.2">
      <c r="A109" s="1" t="s">
        <v>495</v>
      </c>
      <c r="B109" s="1" t="s">
        <v>496</v>
      </c>
      <c r="C109" s="92">
        <v>2783</v>
      </c>
      <c r="D109" s="93" t="s">
        <v>1188</v>
      </c>
      <c r="E109" s="291" t="s">
        <v>2075</v>
      </c>
      <c r="F109" s="273">
        <v>401998.92</v>
      </c>
      <c r="G109" s="273">
        <v>0</v>
      </c>
      <c r="H109" s="273">
        <v>36569.5</v>
      </c>
      <c r="J109" s="291">
        <v>271526.59999999998</v>
      </c>
      <c r="K109" s="291">
        <v>110270.95</v>
      </c>
      <c r="Q109" s="291">
        <v>-1018993.5</v>
      </c>
      <c r="R109" s="291">
        <v>1851650.31</v>
      </c>
      <c r="T109" s="274">
        <v>1512068.66</v>
      </c>
      <c r="V109" s="274">
        <v>741.53</v>
      </c>
      <c r="W109" s="274">
        <v>999420</v>
      </c>
      <c r="X109" s="274">
        <v>18900</v>
      </c>
      <c r="Y109" s="275">
        <v>1528271.79</v>
      </c>
      <c r="AB109" s="275">
        <v>687937.86</v>
      </c>
      <c r="AC109" s="275">
        <v>145859.35999999999</v>
      </c>
      <c r="AF109" s="103">
        <f t="shared" si="7"/>
        <v>438568.42</v>
      </c>
      <c r="AG109" s="37">
        <f t="shared" si="8"/>
        <v>0</v>
      </c>
      <c r="AH109" s="26">
        <f t="shared" si="9"/>
        <v>438568.42</v>
      </c>
      <c r="AI109" s="17">
        <f t="shared" si="10"/>
        <v>2531130.19</v>
      </c>
      <c r="AJ109" s="19">
        <f t="shared" si="11"/>
        <v>2362069.0099999998</v>
      </c>
      <c r="AK109" s="32">
        <f t="shared" si="12"/>
        <v>169061.18000000017</v>
      </c>
    </row>
    <row r="110" spans="1:37" x14ac:dyDescent="0.2">
      <c r="A110" s="1" t="s">
        <v>495</v>
      </c>
      <c r="B110" s="1" t="s">
        <v>496</v>
      </c>
      <c r="C110" s="92">
        <v>3884</v>
      </c>
      <c r="D110" s="93" t="s">
        <v>1189</v>
      </c>
      <c r="E110" s="291" t="s">
        <v>2076</v>
      </c>
      <c r="F110" s="273">
        <v>470326.51</v>
      </c>
      <c r="G110" s="273">
        <v>0</v>
      </c>
      <c r="H110" s="273">
        <v>39688.47</v>
      </c>
      <c r="J110" s="291">
        <v>659289.66</v>
      </c>
      <c r="K110" s="291">
        <v>117941.81</v>
      </c>
      <c r="Q110" s="291">
        <v>-88061.4</v>
      </c>
      <c r="R110" s="291">
        <v>1448584.45</v>
      </c>
      <c r="T110" s="274">
        <v>1743712.62</v>
      </c>
      <c r="V110" s="274">
        <v>628.04999999999995</v>
      </c>
      <c r="W110" s="274">
        <v>1463490</v>
      </c>
      <c r="X110" s="274">
        <v>12000</v>
      </c>
      <c r="Y110" s="275">
        <v>2125531.5</v>
      </c>
      <c r="AB110" s="275">
        <v>560128.57999999996</v>
      </c>
      <c r="AC110" s="275">
        <v>197573.88</v>
      </c>
      <c r="AF110" s="103">
        <f t="shared" si="7"/>
        <v>510014.98</v>
      </c>
      <c r="AG110" s="37">
        <f t="shared" si="8"/>
        <v>0</v>
      </c>
      <c r="AH110" s="26">
        <f t="shared" si="9"/>
        <v>510014.98</v>
      </c>
      <c r="AI110" s="17">
        <f t="shared" si="10"/>
        <v>3219830.67</v>
      </c>
      <c r="AJ110" s="19">
        <f t="shared" si="11"/>
        <v>2883233.96</v>
      </c>
      <c r="AK110" s="32">
        <f t="shared" si="12"/>
        <v>336596.70999999996</v>
      </c>
    </row>
    <row r="111" spans="1:37" x14ac:dyDescent="0.2">
      <c r="A111" s="1" t="s">
        <v>495</v>
      </c>
      <c r="B111" s="1" t="s">
        <v>496</v>
      </c>
      <c r="C111" s="92">
        <v>4358</v>
      </c>
      <c r="D111" s="93" t="s">
        <v>1190</v>
      </c>
      <c r="E111" s="291" t="s">
        <v>2077</v>
      </c>
      <c r="F111" s="273">
        <v>305392.03999999998</v>
      </c>
      <c r="H111" s="273">
        <v>35838.54</v>
      </c>
      <c r="J111" s="291">
        <v>315784.53000000003</v>
      </c>
      <c r="K111" s="291">
        <v>79828.77</v>
      </c>
      <c r="O111" s="277">
        <v>201</v>
      </c>
      <c r="Q111" s="291">
        <v>-1226561.96</v>
      </c>
      <c r="R111" s="291">
        <v>2294612.94</v>
      </c>
      <c r="T111" s="274">
        <v>1890804.46</v>
      </c>
      <c r="V111" s="274">
        <v>708.89</v>
      </c>
      <c r="W111" s="274">
        <v>1539950</v>
      </c>
      <c r="X111" s="274">
        <v>16500</v>
      </c>
      <c r="Y111" s="275">
        <v>2262973.5</v>
      </c>
      <c r="AB111" s="275">
        <v>774917.01</v>
      </c>
      <c r="AC111" s="275">
        <v>278384.43</v>
      </c>
      <c r="AF111" s="103">
        <f t="shared" si="7"/>
        <v>341230.57999999996</v>
      </c>
      <c r="AG111" s="37">
        <f t="shared" si="8"/>
        <v>201</v>
      </c>
      <c r="AH111" s="26">
        <f t="shared" si="9"/>
        <v>341029.57999999996</v>
      </c>
      <c r="AI111" s="17">
        <f t="shared" si="10"/>
        <v>3447963.3499999996</v>
      </c>
      <c r="AJ111" s="19">
        <f t="shared" si="11"/>
        <v>3316274.94</v>
      </c>
      <c r="AK111" s="32">
        <f t="shared" si="12"/>
        <v>131688.40999999968</v>
      </c>
    </row>
    <row r="112" spans="1:37" x14ac:dyDescent="0.2">
      <c r="A112" s="1" t="s">
        <v>495</v>
      </c>
      <c r="B112" s="1" t="s">
        <v>496</v>
      </c>
      <c r="C112" s="92">
        <v>1985</v>
      </c>
      <c r="D112" s="93" t="s">
        <v>1191</v>
      </c>
      <c r="E112" s="291" t="s">
        <v>2078</v>
      </c>
      <c r="F112" s="273">
        <v>120680.06</v>
      </c>
      <c r="G112" s="273">
        <v>0</v>
      </c>
      <c r="H112" s="273">
        <v>25824.13</v>
      </c>
      <c r="J112" s="291">
        <v>183565.93</v>
      </c>
      <c r="K112" s="291">
        <v>98145.61</v>
      </c>
      <c r="O112" s="277">
        <v>416</v>
      </c>
      <c r="Q112" s="291">
        <v>-1005059.07</v>
      </c>
      <c r="R112" s="291">
        <v>1767292.42</v>
      </c>
      <c r="T112" s="274">
        <v>1387223.92</v>
      </c>
      <c r="V112" s="274">
        <v>596.67999999999995</v>
      </c>
      <c r="W112" s="274">
        <v>1099950</v>
      </c>
      <c r="X112" s="274">
        <v>22000</v>
      </c>
      <c r="Y112" s="275">
        <v>1558844</v>
      </c>
      <c r="AB112" s="275">
        <v>887755.93</v>
      </c>
      <c r="AC112" s="275">
        <v>112450.78</v>
      </c>
      <c r="AF112" s="103">
        <f t="shared" si="7"/>
        <v>146504.19</v>
      </c>
      <c r="AG112" s="37">
        <f t="shared" si="8"/>
        <v>416</v>
      </c>
      <c r="AH112" s="26">
        <f t="shared" si="9"/>
        <v>146088.19</v>
      </c>
      <c r="AI112" s="17">
        <f t="shared" si="10"/>
        <v>2509770.5999999996</v>
      </c>
      <c r="AJ112" s="19">
        <f t="shared" si="11"/>
        <v>2559050.71</v>
      </c>
      <c r="AK112" s="32">
        <f t="shared" si="12"/>
        <v>-49280.110000000335</v>
      </c>
    </row>
    <row r="113" spans="1:37" x14ac:dyDescent="0.2">
      <c r="A113" s="1" t="s">
        <v>495</v>
      </c>
      <c r="B113" s="1" t="s">
        <v>496</v>
      </c>
      <c r="C113" s="92">
        <v>4265</v>
      </c>
      <c r="D113" s="93" t="s">
        <v>1192</v>
      </c>
      <c r="E113" s="291" t="s">
        <v>2079</v>
      </c>
      <c r="F113" s="273">
        <v>428560.25</v>
      </c>
      <c r="G113" s="273">
        <v>0</v>
      </c>
      <c r="H113" s="273">
        <v>29397.74</v>
      </c>
      <c r="J113" s="291">
        <v>682480.04</v>
      </c>
      <c r="K113" s="291">
        <v>70192.009999999995</v>
      </c>
      <c r="Q113" s="291">
        <v>2152.64</v>
      </c>
      <c r="R113" s="291">
        <v>1775492.61</v>
      </c>
      <c r="T113" s="274">
        <v>1939868.67</v>
      </c>
      <c r="V113" s="274">
        <v>567.12</v>
      </c>
      <c r="W113" s="274">
        <v>759620</v>
      </c>
      <c r="X113" s="274">
        <v>8000</v>
      </c>
      <c r="Y113" s="275">
        <v>1541143</v>
      </c>
      <c r="AB113" s="275">
        <v>686195.44</v>
      </c>
      <c r="AC113" s="275">
        <v>154280.48000000001</v>
      </c>
      <c r="AF113" s="103">
        <f t="shared" si="7"/>
        <v>457957.99</v>
      </c>
      <c r="AG113" s="37">
        <f t="shared" si="8"/>
        <v>0</v>
      </c>
      <c r="AH113" s="26">
        <f t="shared" si="9"/>
        <v>457957.99</v>
      </c>
      <c r="AI113" s="17">
        <f t="shared" si="10"/>
        <v>2708055.79</v>
      </c>
      <c r="AJ113" s="19">
        <f t="shared" si="11"/>
        <v>2381618.92</v>
      </c>
      <c r="AK113" s="32">
        <f t="shared" si="12"/>
        <v>326436.87000000011</v>
      </c>
    </row>
    <row r="114" spans="1:37" x14ac:dyDescent="0.2">
      <c r="A114" s="1" t="s">
        <v>495</v>
      </c>
      <c r="B114" s="1" t="s">
        <v>496</v>
      </c>
      <c r="C114" s="92">
        <v>2947</v>
      </c>
      <c r="D114" s="93" t="s">
        <v>1193</v>
      </c>
      <c r="E114" s="291" t="s">
        <v>2159</v>
      </c>
      <c r="F114" s="273">
        <v>455470.69</v>
      </c>
      <c r="H114" s="273">
        <v>35332.769999999997</v>
      </c>
      <c r="J114" s="291">
        <v>119268.26</v>
      </c>
      <c r="K114" s="291">
        <v>126141.14</v>
      </c>
      <c r="Q114" s="291">
        <v>39145.71</v>
      </c>
      <c r="R114" s="291">
        <v>2441491.2400000002</v>
      </c>
      <c r="T114" s="274">
        <v>1387644.52</v>
      </c>
      <c r="V114" s="274">
        <v>582.70000000000005</v>
      </c>
      <c r="W114" s="274">
        <v>832150</v>
      </c>
      <c r="X114" s="274">
        <v>34250</v>
      </c>
      <c r="Y114" s="275">
        <v>1384120</v>
      </c>
      <c r="AB114" s="275">
        <v>524668.68999999994</v>
      </c>
      <c r="AC114" s="275">
        <v>126378.2</v>
      </c>
      <c r="AF114" s="103">
        <f t="shared" si="7"/>
        <v>490803.46</v>
      </c>
      <c r="AG114" s="37">
        <f t="shared" si="8"/>
        <v>0</v>
      </c>
      <c r="AH114" s="26">
        <f t="shared" si="9"/>
        <v>490803.46</v>
      </c>
      <c r="AI114" s="17">
        <f t="shared" si="10"/>
        <v>2254627.2199999997</v>
      </c>
      <c r="AJ114" s="19">
        <f t="shared" si="11"/>
        <v>2035166.89</v>
      </c>
      <c r="AK114" s="32">
        <f t="shared" si="12"/>
        <v>219460.32999999984</v>
      </c>
    </row>
    <row r="115" spans="1:37" x14ac:dyDescent="0.2">
      <c r="A115" s="1" t="s">
        <v>499</v>
      </c>
      <c r="B115" s="1" t="s">
        <v>500</v>
      </c>
      <c r="C115" s="92">
        <v>4403</v>
      </c>
      <c r="D115" s="93" t="s">
        <v>1194</v>
      </c>
      <c r="E115" s="291" t="s">
        <v>2080</v>
      </c>
      <c r="F115" s="273">
        <v>214174.32</v>
      </c>
      <c r="G115" s="273">
        <v>0</v>
      </c>
      <c r="H115" s="273">
        <v>30758.31</v>
      </c>
      <c r="J115" s="291">
        <v>182664.94</v>
      </c>
      <c r="K115" s="291">
        <v>82609.899999999994</v>
      </c>
      <c r="O115" s="277">
        <v>39.25</v>
      </c>
      <c r="R115" s="291">
        <v>1753510.53</v>
      </c>
      <c r="S115" s="274">
        <v>793.55</v>
      </c>
      <c r="T115" s="274">
        <v>1682162.17</v>
      </c>
      <c r="U115" s="274">
        <v>229075</v>
      </c>
      <c r="W115" s="274">
        <v>1655330</v>
      </c>
      <c r="X115" s="274">
        <v>26430</v>
      </c>
      <c r="Y115" s="275">
        <v>2423790</v>
      </c>
      <c r="AB115" s="275">
        <v>958473.78</v>
      </c>
      <c r="AC115" s="275">
        <v>81140.100000000006</v>
      </c>
      <c r="AF115" s="103">
        <f t="shared" si="7"/>
        <v>244932.63</v>
      </c>
      <c r="AG115" s="37">
        <f t="shared" si="8"/>
        <v>39.25</v>
      </c>
      <c r="AH115" s="26">
        <f t="shared" si="9"/>
        <v>244893.38</v>
      </c>
      <c r="AI115" s="17">
        <f t="shared" si="10"/>
        <v>3593790.7199999997</v>
      </c>
      <c r="AJ115" s="19">
        <f t="shared" si="11"/>
        <v>3463403.8800000004</v>
      </c>
      <c r="AK115" s="32">
        <f t="shared" si="12"/>
        <v>130386.83999999939</v>
      </c>
    </row>
    <row r="116" spans="1:37" x14ac:dyDescent="0.2">
      <c r="A116" s="1" t="s">
        <v>499</v>
      </c>
      <c r="B116" s="1" t="s">
        <v>500</v>
      </c>
      <c r="C116" s="92">
        <v>5267</v>
      </c>
      <c r="D116" s="93" t="s">
        <v>1195</v>
      </c>
      <c r="E116" s="291" t="s">
        <v>2081</v>
      </c>
      <c r="F116" s="273">
        <v>526240.35</v>
      </c>
      <c r="G116" s="273">
        <v>0</v>
      </c>
      <c r="H116" s="273">
        <v>66654.490000000005</v>
      </c>
      <c r="J116" s="291">
        <v>220348.43</v>
      </c>
      <c r="K116" s="291">
        <v>142066.49</v>
      </c>
      <c r="M116" s="277">
        <v>64800</v>
      </c>
      <c r="O116" s="277">
        <v>382</v>
      </c>
      <c r="R116" s="291">
        <v>2570940.36</v>
      </c>
      <c r="S116" s="274">
        <v>1320.08</v>
      </c>
      <c r="T116" s="274">
        <v>2326324</v>
      </c>
      <c r="U116" s="274">
        <v>261005</v>
      </c>
      <c r="W116" s="274">
        <v>1126670</v>
      </c>
      <c r="Y116" s="275">
        <v>2194189</v>
      </c>
      <c r="AB116" s="275">
        <v>1065515.25</v>
      </c>
      <c r="AC116" s="275">
        <v>199412.06</v>
      </c>
      <c r="AF116" s="103">
        <f t="shared" si="7"/>
        <v>592894.84</v>
      </c>
      <c r="AG116" s="37">
        <f t="shared" si="8"/>
        <v>65182</v>
      </c>
      <c r="AH116" s="26">
        <f t="shared" si="9"/>
        <v>527712.84</v>
      </c>
      <c r="AI116" s="17">
        <f t="shared" si="10"/>
        <v>3715319.08</v>
      </c>
      <c r="AJ116" s="19">
        <f t="shared" si="11"/>
        <v>3459116.31</v>
      </c>
      <c r="AK116" s="32">
        <f t="shared" si="12"/>
        <v>256202.77000000002</v>
      </c>
    </row>
    <row r="117" spans="1:37" x14ac:dyDescent="0.2">
      <c r="A117" s="1" t="s">
        <v>499</v>
      </c>
      <c r="B117" s="1" t="s">
        <v>500</v>
      </c>
      <c r="C117" s="92">
        <v>5254</v>
      </c>
      <c r="D117" s="93" t="s">
        <v>1196</v>
      </c>
      <c r="E117" s="291" t="s">
        <v>2082</v>
      </c>
      <c r="F117" s="273">
        <v>615004.73</v>
      </c>
      <c r="G117" s="273">
        <v>0</v>
      </c>
      <c r="H117" s="273">
        <v>34270.17</v>
      </c>
      <c r="J117" s="291">
        <v>1001206.44</v>
      </c>
      <c r="K117" s="291">
        <v>173568.22</v>
      </c>
      <c r="O117" s="277">
        <v>109</v>
      </c>
      <c r="R117" s="291">
        <v>2193906.69</v>
      </c>
      <c r="S117" s="274">
        <v>1575.6</v>
      </c>
      <c r="T117" s="274">
        <v>1608629.05</v>
      </c>
      <c r="U117" s="274">
        <v>22000</v>
      </c>
      <c r="W117" s="274">
        <v>1706330</v>
      </c>
      <c r="Y117" s="275">
        <v>2374143</v>
      </c>
      <c r="AB117" s="275">
        <v>773799.94</v>
      </c>
      <c r="AC117" s="275">
        <v>258306.03</v>
      </c>
      <c r="AF117" s="103">
        <f t="shared" si="7"/>
        <v>649274.9</v>
      </c>
      <c r="AG117" s="37">
        <f t="shared" si="8"/>
        <v>109</v>
      </c>
      <c r="AH117" s="26">
        <f t="shared" si="9"/>
        <v>649165.9</v>
      </c>
      <c r="AI117" s="17">
        <f t="shared" si="10"/>
        <v>3338534.6500000004</v>
      </c>
      <c r="AJ117" s="19">
        <f t="shared" si="11"/>
        <v>3406248.9699999997</v>
      </c>
      <c r="AK117" s="32">
        <f t="shared" si="12"/>
        <v>-67714.319999999367</v>
      </c>
    </row>
    <row r="118" spans="1:37" x14ac:dyDescent="0.2">
      <c r="A118" s="1" t="s">
        <v>499</v>
      </c>
      <c r="B118" s="1" t="s">
        <v>500</v>
      </c>
      <c r="C118" s="92">
        <v>3104</v>
      </c>
      <c r="D118" s="93" t="s">
        <v>1197</v>
      </c>
      <c r="E118" s="291" t="s">
        <v>2083</v>
      </c>
      <c r="F118" s="273">
        <v>525094.86</v>
      </c>
      <c r="G118" s="273">
        <v>0</v>
      </c>
      <c r="H118" s="273">
        <v>47017.74</v>
      </c>
      <c r="J118" s="291">
        <v>485059.03</v>
      </c>
      <c r="K118" s="291">
        <v>64015.34</v>
      </c>
      <c r="O118" s="277">
        <v>141.30000000000001</v>
      </c>
      <c r="R118" s="291">
        <v>2140701.11</v>
      </c>
      <c r="S118" s="274">
        <v>1420.57</v>
      </c>
      <c r="T118" s="274">
        <v>1679645.77</v>
      </c>
      <c r="W118" s="274">
        <v>1184560</v>
      </c>
      <c r="Y118" s="275">
        <v>2056730</v>
      </c>
      <c r="AB118" s="275">
        <v>668919.03</v>
      </c>
      <c r="AC118" s="275">
        <v>141982.44</v>
      </c>
      <c r="AF118" s="103">
        <f t="shared" si="7"/>
        <v>572112.6</v>
      </c>
      <c r="AG118" s="37">
        <f t="shared" si="8"/>
        <v>141.30000000000001</v>
      </c>
      <c r="AH118" s="26">
        <f t="shared" si="9"/>
        <v>571971.29999999993</v>
      </c>
      <c r="AI118" s="17">
        <f t="shared" si="10"/>
        <v>2865626.34</v>
      </c>
      <c r="AJ118" s="19">
        <f t="shared" si="11"/>
        <v>2867631.47</v>
      </c>
      <c r="AK118" s="32">
        <f t="shared" si="12"/>
        <v>-2005.1300000003539</v>
      </c>
    </row>
    <row r="119" spans="1:37" x14ac:dyDescent="0.2">
      <c r="A119" s="1" t="s">
        <v>499</v>
      </c>
      <c r="B119" s="1" t="s">
        <v>500</v>
      </c>
      <c r="C119" s="92">
        <v>5560</v>
      </c>
      <c r="D119" s="93" t="s">
        <v>1198</v>
      </c>
      <c r="E119" s="291" t="s">
        <v>2084</v>
      </c>
      <c r="F119" s="273">
        <v>766054.66</v>
      </c>
      <c r="G119" s="273">
        <v>102700</v>
      </c>
      <c r="H119" s="273">
        <v>6968.33</v>
      </c>
      <c r="J119" s="291">
        <v>531509.51</v>
      </c>
      <c r="K119" s="291">
        <v>143173.68</v>
      </c>
      <c r="R119" s="291">
        <v>2916966.34</v>
      </c>
      <c r="S119" s="274">
        <v>1738.76</v>
      </c>
      <c r="T119" s="274">
        <v>1625685.62</v>
      </c>
      <c r="U119" s="274">
        <v>172900</v>
      </c>
      <c r="W119" s="274">
        <v>1609010</v>
      </c>
      <c r="X119" s="274">
        <v>10800</v>
      </c>
      <c r="Y119" s="275">
        <v>2268245</v>
      </c>
      <c r="AB119" s="275">
        <v>795678.7</v>
      </c>
      <c r="AC119" s="275">
        <v>201864.95</v>
      </c>
      <c r="AF119" s="103">
        <f t="shared" si="7"/>
        <v>875722.99</v>
      </c>
      <c r="AG119" s="37">
        <f t="shared" si="8"/>
        <v>0</v>
      </c>
      <c r="AH119" s="26">
        <f t="shared" si="9"/>
        <v>875722.99</v>
      </c>
      <c r="AI119" s="17">
        <f t="shared" si="10"/>
        <v>3420134.38</v>
      </c>
      <c r="AJ119" s="19">
        <f t="shared" si="11"/>
        <v>3265788.6500000004</v>
      </c>
      <c r="AK119" s="32">
        <f t="shared" si="12"/>
        <v>154345.72999999952</v>
      </c>
    </row>
    <row r="120" spans="1:37" x14ac:dyDescent="0.2">
      <c r="A120" s="1" t="s">
        <v>499</v>
      </c>
      <c r="B120" s="1" t="s">
        <v>500</v>
      </c>
      <c r="C120" s="92">
        <v>4224</v>
      </c>
      <c r="D120" s="93" t="s">
        <v>1199</v>
      </c>
      <c r="E120" s="291" t="s">
        <v>2085</v>
      </c>
      <c r="F120" s="273">
        <v>914040.77</v>
      </c>
      <c r="G120" s="273">
        <v>0</v>
      </c>
      <c r="H120" s="273">
        <v>21434.5</v>
      </c>
      <c r="J120" s="291">
        <v>2385882.7999999998</v>
      </c>
      <c r="K120" s="291">
        <v>142569.57</v>
      </c>
      <c r="R120" s="291">
        <v>1273796.02</v>
      </c>
      <c r="S120" s="274">
        <v>2187.33</v>
      </c>
      <c r="T120" s="274">
        <v>1544850.82</v>
      </c>
      <c r="U120" s="274">
        <v>202990</v>
      </c>
      <c r="W120" s="274">
        <v>1401620</v>
      </c>
      <c r="Y120" s="275">
        <v>2068285</v>
      </c>
      <c r="AB120" s="275">
        <v>684989.77</v>
      </c>
      <c r="AC120" s="275">
        <v>237580.91</v>
      </c>
      <c r="AF120" s="103">
        <f t="shared" si="7"/>
        <v>935475.27</v>
      </c>
      <c r="AG120" s="37">
        <f t="shared" si="8"/>
        <v>0</v>
      </c>
      <c r="AH120" s="26">
        <f t="shared" si="9"/>
        <v>935475.27</v>
      </c>
      <c r="AI120" s="17">
        <f t="shared" si="10"/>
        <v>3151648.1500000004</v>
      </c>
      <c r="AJ120" s="19">
        <f t="shared" si="11"/>
        <v>2990855.68</v>
      </c>
      <c r="AK120" s="32">
        <f t="shared" si="12"/>
        <v>160792.4700000002</v>
      </c>
    </row>
    <row r="121" spans="1:37" x14ac:dyDescent="0.2">
      <c r="A121" s="1" t="s">
        <v>499</v>
      </c>
      <c r="B121" s="1" t="s">
        <v>500</v>
      </c>
      <c r="C121" s="92">
        <v>6946</v>
      </c>
      <c r="D121" s="93" t="s">
        <v>1200</v>
      </c>
      <c r="E121" s="291" t="s">
        <v>2086</v>
      </c>
      <c r="F121" s="273">
        <v>759914.56</v>
      </c>
      <c r="G121" s="273">
        <v>0</v>
      </c>
      <c r="H121" s="273">
        <v>31956.74</v>
      </c>
      <c r="J121" s="291">
        <v>1120438.27</v>
      </c>
      <c r="K121" s="291">
        <v>190299.24</v>
      </c>
      <c r="R121" s="291">
        <v>1503797.2</v>
      </c>
      <c r="S121" s="274">
        <v>1325.25</v>
      </c>
      <c r="T121" s="274">
        <v>2482506.3199999998</v>
      </c>
      <c r="U121" s="274">
        <v>306825</v>
      </c>
      <c r="W121" s="274">
        <v>1544738</v>
      </c>
      <c r="X121" s="274">
        <v>13500</v>
      </c>
      <c r="Y121" s="275">
        <v>2907370</v>
      </c>
      <c r="AB121" s="275">
        <v>779503.09</v>
      </c>
      <c r="AC121" s="275">
        <v>127302.97</v>
      </c>
      <c r="AF121" s="103">
        <f t="shared" si="7"/>
        <v>791871.3</v>
      </c>
      <c r="AG121" s="37">
        <f t="shared" si="8"/>
        <v>0</v>
      </c>
      <c r="AH121" s="26">
        <f t="shared" si="9"/>
        <v>791871.3</v>
      </c>
      <c r="AI121" s="17">
        <f t="shared" si="10"/>
        <v>4348894.57</v>
      </c>
      <c r="AJ121" s="19">
        <f t="shared" si="11"/>
        <v>3814176.06</v>
      </c>
      <c r="AK121" s="32">
        <f t="shared" si="12"/>
        <v>534718.51000000024</v>
      </c>
    </row>
    <row r="122" spans="1:37" x14ac:dyDescent="0.2">
      <c r="A122" s="1" t="s">
        <v>499</v>
      </c>
      <c r="B122" s="1" t="s">
        <v>500</v>
      </c>
      <c r="C122" s="92">
        <v>4263</v>
      </c>
      <c r="D122" s="93" t="s">
        <v>1201</v>
      </c>
      <c r="E122" s="291" t="s">
        <v>2087</v>
      </c>
      <c r="F122" s="273">
        <v>499283.81</v>
      </c>
      <c r="G122" s="273">
        <v>0</v>
      </c>
      <c r="H122" s="273">
        <v>25134.97</v>
      </c>
      <c r="J122" s="291">
        <v>467278.67</v>
      </c>
      <c r="K122" s="291">
        <v>108317.23</v>
      </c>
      <c r="M122" s="277">
        <v>1605</v>
      </c>
      <c r="R122" s="291">
        <v>1567499.51</v>
      </c>
      <c r="S122" s="274">
        <v>1482.81</v>
      </c>
      <c r="T122" s="274">
        <v>1213912.1200000001</v>
      </c>
      <c r="U122" s="274">
        <v>269000</v>
      </c>
      <c r="W122" s="274">
        <v>1553826.67</v>
      </c>
      <c r="X122" s="274">
        <v>1580</v>
      </c>
      <c r="Y122" s="275">
        <v>2029436.67</v>
      </c>
      <c r="AB122" s="275">
        <v>854830.57</v>
      </c>
      <c r="AC122" s="275">
        <v>109803.06</v>
      </c>
      <c r="AF122" s="103">
        <f t="shared" si="7"/>
        <v>524418.78</v>
      </c>
      <c r="AG122" s="37">
        <f t="shared" si="8"/>
        <v>1605</v>
      </c>
      <c r="AH122" s="26">
        <f t="shared" si="9"/>
        <v>522813.78</v>
      </c>
      <c r="AI122" s="17">
        <f t="shared" si="10"/>
        <v>3039801.6</v>
      </c>
      <c r="AJ122" s="19">
        <f t="shared" si="11"/>
        <v>2994070.3</v>
      </c>
      <c r="AK122" s="32">
        <f t="shared" si="12"/>
        <v>45731.300000000279</v>
      </c>
    </row>
    <row r="123" spans="1:37" x14ac:dyDescent="0.2">
      <c r="A123" s="1" t="s">
        <v>499</v>
      </c>
      <c r="B123" s="1" t="s">
        <v>500</v>
      </c>
      <c r="C123" s="92">
        <v>3035</v>
      </c>
      <c r="D123" s="93" t="s">
        <v>1202</v>
      </c>
      <c r="E123" s="291" t="s">
        <v>2163</v>
      </c>
      <c r="F123" s="273">
        <v>434085.35</v>
      </c>
      <c r="G123" s="273">
        <v>0</v>
      </c>
      <c r="H123" s="273">
        <v>28769.08</v>
      </c>
      <c r="J123" s="291">
        <v>709396.42</v>
      </c>
      <c r="K123" s="291">
        <v>76274.880000000005</v>
      </c>
      <c r="R123" s="291">
        <v>2486417.9700000002</v>
      </c>
      <c r="S123" s="274">
        <v>1299.79</v>
      </c>
      <c r="T123" s="274">
        <v>1326732.8400000001</v>
      </c>
      <c r="U123" s="274">
        <v>205000</v>
      </c>
      <c r="W123" s="274">
        <v>841510</v>
      </c>
      <c r="Y123" s="275">
        <v>1540810</v>
      </c>
      <c r="AB123" s="275">
        <v>717004.97</v>
      </c>
      <c r="AC123" s="275">
        <v>160459.85999999999</v>
      </c>
      <c r="AF123" s="103">
        <f t="shared" si="7"/>
        <v>462854.43</v>
      </c>
      <c r="AG123" s="37">
        <f t="shared" si="8"/>
        <v>0</v>
      </c>
      <c r="AH123" s="26">
        <f t="shared" si="9"/>
        <v>462854.43</v>
      </c>
      <c r="AI123" s="17">
        <f t="shared" si="10"/>
        <v>2374542.63</v>
      </c>
      <c r="AJ123" s="19">
        <f t="shared" si="11"/>
        <v>2418274.8299999996</v>
      </c>
      <c r="AK123" s="32">
        <f t="shared" si="12"/>
        <v>-43732.199999999721</v>
      </c>
    </row>
    <row r="124" spans="1:37" x14ac:dyDescent="0.2">
      <c r="A124" s="1" t="s">
        <v>499</v>
      </c>
      <c r="B124" s="1" t="s">
        <v>500</v>
      </c>
      <c r="C124" s="92">
        <v>3444</v>
      </c>
      <c r="D124" s="93" t="s">
        <v>1203</v>
      </c>
      <c r="E124" s="291" t="s">
        <v>2164</v>
      </c>
      <c r="F124" s="273">
        <v>482607.03</v>
      </c>
      <c r="G124" s="273">
        <v>0</v>
      </c>
      <c r="H124" s="273">
        <v>39986</v>
      </c>
      <c r="J124" s="291">
        <v>414776.67</v>
      </c>
      <c r="K124" s="291">
        <v>95127.6</v>
      </c>
      <c r="R124" s="291">
        <v>2517902.33</v>
      </c>
      <c r="S124" s="274">
        <v>1150.26</v>
      </c>
      <c r="T124" s="274">
        <v>1535888.4</v>
      </c>
      <c r="U124" s="274">
        <v>20000</v>
      </c>
      <c r="W124" s="274">
        <v>935510</v>
      </c>
      <c r="X124" s="274">
        <v>10800</v>
      </c>
      <c r="Y124" s="275">
        <v>1679810</v>
      </c>
      <c r="AB124" s="275">
        <v>533725.04</v>
      </c>
      <c r="AC124" s="275">
        <v>220226.77</v>
      </c>
      <c r="AF124" s="103">
        <f t="shared" si="7"/>
        <v>522593.03</v>
      </c>
      <c r="AG124" s="37">
        <f t="shared" si="8"/>
        <v>0</v>
      </c>
      <c r="AH124" s="26">
        <f t="shared" si="9"/>
        <v>522593.03</v>
      </c>
      <c r="AI124" s="17">
        <f t="shared" si="10"/>
        <v>2503348.66</v>
      </c>
      <c r="AJ124" s="19">
        <f t="shared" si="11"/>
        <v>2433761.81</v>
      </c>
      <c r="AK124" s="32">
        <f t="shared" si="12"/>
        <v>69586.850000000093</v>
      </c>
    </row>
    <row r="125" spans="1:37" x14ac:dyDescent="0.2">
      <c r="A125" s="1" t="s">
        <v>503</v>
      </c>
      <c r="B125" s="1" t="s">
        <v>504</v>
      </c>
      <c r="C125" s="92">
        <v>2224</v>
      </c>
      <c r="D125" s="93" t="s">
        <v>1204</v>
      </c>
      <c r="E125" s="291" t="s">
        <v>2088</v>
      </c>
      <c r="F125" s="273">
        <v>349310.18</v>
      </c>
      <c r="G125" s="273">
        <v>0</v>
      </c>
      <c r="H125" s="273">
        <v>93515.23</v>
      </c>
      <c r="J125" s="291">
        <v>209158.53</v>
      </c>
      <c r="K125" s="291">
        <v>31531.88</v>
      </c>
      <c r="R125" s="291">
        <v>2171633.4300000002</v>
      </c>
      <c r="T125" s="274">
        <v>924961.76</v>
      </c>
      <c r="U125" s="274">
        <v>146500</v>
      </c>
      <c r="V125" s="274">
        <v>368.61</v>
      </c>
      <c r="W125" s="274">
        <v>1119765</v>
      </c>
      <c r="X125" s="274">
        <v>24400</v>
      </c>
      <c r="Y125" s="275">
        <v>1486538</v>
      </c>
      <c r="AB125" s="275">
        <v>455719.57</v>
      </c>
      <c r="AC125" s="275">
        <v>149805.59</v>
      </c>
      <c r="AF125" s="103">
        <f t="shared" si="7"/>
        <v>442825.41</v>
      </c>
      <c r="AG125" s="37">
        <f t="shared" si="8"/>
        <v>0</v>
      </c>
      <c r="AH125" s="26">
        <f t="shared" si="9"/>
        <v>442825.41</v>
      </c>
      <c r="AI125" s="17">
        <f t="shared" si="10"/>
        <v>2215995.37</v>
      </c>
      <c r="AJ125" s="19">
        <f t="shared" si="11"/>
        <v>2092063.1600000001</v>
      </c>
      <c r="AK125" s="32">
        <f t="shared" si="12"/>
        <v>123932.20999999996</v>
      </c>
    </row>
    <row r="126" spans="1:37" x14ac:dyDescent="0.2">
      <c r="A126" s="1" t="s">
        <v>503</v>
      </c>
      <c r="B126" s="1" t="s">
        <v>504</v>
      </c>
      <c r="C126" s="92">
        <v>6948</v>
      </c>
      <c r="D126" s="93" t="s">
        <v>1205</v>
      </c>
      <c r="E126" s="291" t="s">
        <v>2089</v>
      </c>
      <c r="F126" s="273">
        <v>159397.34</v>
      </c>
      <c r="G126" s="273">
        <v>0</v>
      </c>
      <c r="H126" s="273">
        <v>98555.19</v>
      </c>
      <c r="J126" s="291">
        <v>14438.77</v>
      </c>
      <c r="K126" s="291">
        <v>162429.78</v>
      </c>
      <c r="O126" s="277">
        <v>0</v>
      </c>
      <c r="R126" s="291">
        <v>1977387.82</v>
      </c>
      <c r="T126" s="274">
        <v>2534248.16</v>
      </c>
      <c r="U126" s="274">
        <v>70000</v>
      </c>
      <c r="V126" s="274">
        <v>774.76</v>
      </c>
      <c r="W126" s="274">
        <v>2133030</v>
      </c>
      <c r="X126" s="274">
        <v>59700</v>
      </c>
      <c r="Y126" s="275">
        <v>3325460</v>
      </c>
      <c r="AB126" s="275">
        <v>1085957.76</v>
      </c>
      <c r="AC126" s="275">
        <v>81214.77</v>
      </c>
      <c r="AF126" s="103">
        <f t="shared" si="7"/>
        <v>257952.53</v>
      </c>
      <c r="AG126" s="37">
        <f t="shared" si="8"/>
        <v>0</v>
      </c>
      <c r="AH126" s="26">
        <f t="shared" si="9"/>
        <v>257952.53</v>
      </c>
      <c r="AI126" s="17">
        <f t="shared" si="10"/>
        <v>4797752.92</v>
      </c>
      <c r="AJ126" s="19">
        <f t="shared" si="11"/>
        <v>4492632.5299999993</v>
      </c>
      <c r="AK126" s="32">
        <f t="shared" si="12"/>
        <v>305120.3900000006</v>
      </c>
    </row>
    <row r="127" spans="1:37" x14ac:dyDescent="0.2">
      <c r="A127" s="1" t="s">
        <v>503</v>
      </c>
      <c r="B127" s="1" t="s">
        <v>504</v>
      </c>
      <c r="C127" s="92">
        <v>2265</v>
      </c>
      <c r="D127" s="93" t="s">
        <v>1206</v>
      </c>
      <c r="E127" s="291" t="s">
        <v>2090</v>
      </c>
      <c r="F127" s="273">
        <v>166201.04</v>
      </c>
      <c r="G127" s="273">
        <v>0</v>
      </c>
      <c r="H127" s="273">
        <v>32307</v>
      </c>
      <c r="J127" s="291">
        <v>188852.98</v>
      </c>
      <c r="K127" s="291">
        <v>35309.11</v>
      </c>
      <c r="M127" s="277">
        <v>27400</v>
      </c>
      <c r="O127" s="277">
        <v>133.27000000000001</v>
      </c>
      <c r="R127" s="291">
        <v>1774116.27</v>
      </c>
      <c r="T127" s="274">
        <v>1071292.01</v>
      </c>
      <c r="U127" s="274">
        <v>57800</v>
      </c>
      <c r="V127" s="274">
        <v>278.41000000000003</v>
      </c>
      <c r="W127" s="274">
        <v>968515</v>
      </c>
      <c r="X127" s="274">
        <v>30000</v>
      </c>
      <c r="Y127" s="275">
        <v>1397512</v>
      </c>
      <c r="AB127" s="275">
        <v>541018.69999999995</v>
      </c>
      <c r="AC127" s="275">
        <v>154030.57</v>
      </c>
      <c r="AF127" s="103">
        <f t="shared" si="7"/>
        <v>198508.04</v>
      </c>
      <c r="AG127" s="37">
        <f t="shared" si="8"/>
        <v>27533.27</v>
      </c>
      <c r="AH127" s="26">
        <f t="shared" si="9"/>
        <v>170974.77000000002</v>
      </c>
      <c r="AI127" s="17">
        <f t="shared" si="10"/>
        <v>2127885.42</v>
      </c>
      <c r="AJ127" s="19">
        <f t="shared" si="11"/>
        <v>2092561.27</v>
      </c>
      <c r="AK127" s="32">
        <f t="shared" si="12"/>
        <v>35324.149999999907</v>
      </c>
    </row>
    <row r="128" spans="1:37" x14ac:dyDescent="0.2">
      <c r="A128" s="1" t="s">
        <v>503</v>
      </c>
      <c r="B128" s="1" t="s">
        <v>504</v>
      </c>
      <c r="C128" s="92">
        <v>4502</v>
      </c>
      <c r="D128" s="93" t="s">
        <v>1207</v>
      </c>
      <c r="E128" s="291" t="s">
        <v>2091</v>
      </c>
      <c r="F128" s="273">
        <v>343933.4</v>
      </c>
      <c r="G128" s="273">
        <v>0</v>
      </c>
      <c r="H128" s="273">
        <v>127029.74</v>
      </c>
      <c r="J128" s="291">
        <v>123877.13</v>
      </c>
      <c r="K128" s="291">
        <v>47478.45</v>
      </c>
      <c r="R128" s="291">
        <v>1520211.94</v>
      </c>
      <c r="T128" s="274">
        <v>1114142.31</v>
      </c>
      <c r="U128" s="274">
        <v>332400</v>
      </c>
      <c r="V128" s="274">
        <v>783.6</v>
      </c>
      <c r="W128" s="274">
        <v>2277188.4</v>
      </c>
      <c r="X128" s="274">
        <v>60000</v>
      </c>
      <c r="Y128" s="275">
        <v>2729413.4</v>
      </c>
      <c r="AB128" s="275">
        <v>757458.69</v>
      </c>
      <c r="AC128" s="275">
        <v>57196.800000000003</v>
      </c>
      <c r="AF128" s="103">
        <f t="shared" si="7"/>
        <v>470963.14</v>
      </c>
      <c r="AG128" s="37">
        <f t="shared" si="8"/>
        <v>0</v>
      </c>
      <c r="AH128" s="26">
        <f t="shared" si="9"/>
        <v>470963.14</v>
      </c>
      <c r="AI128" s="17">
        <f t="shared" si="10"/>
        <v>3784514.31</v>
      </c>
      <c r="AJ128" s="19">
        <f t="shared" si="11"/>
        <v>3544068.8899999997</v>
      </c>
      <c r="AK128" s="32">
        <f t="shared" si="12"/>
        <v>240445.42000000039</v>
      </c>
    </row>
    <row r="129" spans="1:37" x14ac:dyDescent="0.2">
      <c r="A129" s="1" t="s">
        <v>503</v>
      </c>
      <c r="B129" s="1" t="s">
        <v>504</v>
      </c>
      <c r="C129" s="92">
        <v>6455</v>
      </c>
      <c r="D129" s="93" t="s">
        <v>1208</v>
      </c>
      <c r="E129" s="291" t="s">
        <v>2092</v>
      </c>
      <c r="F129" s="273">
        <v>772340.21</v>
      </c>
      <c r="G129" s="273">
        <v>0</v>
      </c>
      <c r="H129" s="273">
        <v>81908.639999999999</v>
      </c>
      <c r="J129" s="291">
        <v>173305.64</v>
      </c>
      <c r="K129" s="291">
        <v>130051.55</v>
      </c>
      <c r="O129" s="277">
        <v>180</v>
      </c>
      <c r="R129" s="291">
        <v>2436322.09</v>
      </c>
      <c r="T129" s="274">
        <v>1902845.89</v>
      </c>
      <c r="U129" s="274">
        <v>330510</v>
      </c>
      <c r="V129" s="274">
        <v>1614.52</v>
      </c>
      <c r="W129" s="274">
        <v>1513190.5</v>
      </c>
      <c r="X129" s="274">
        <v>42000</v>
      </c>
      <c r="Y129" s="275">
        <v>2408423.5</v>
      </c>
      <c r="AB129" s="275">
        <v>1007965.68</v>
      </c>
      <c r="AC129" s="275">
        <v>100672.57</v>
      </c>
      <c r="AF129" s="103">
        <f t="shared" si="7"/>
        <v>854248.85</v>
      </c>
      <c r="AG129" s="37">
        <f t="shared" si="8"/>
        <v>180</v>
      </c>
      <c r="AH129" s="26">
        <f t="shared" si="9"/>
        <v>854068.85</v>
      </c>
      <c r="AI129" s="17">
        <f t="shared" si="10"/>
        <v>3790160.9099999997</v>
      </c>
      <c r="AJ129" s="19">
        <f t="shared" si="11"/>
        <v>3517061.75</v>
      </c>
      <c r="AK129" s="32">
        <f t="shared" si="12"/>
        <v>273099.15999999968</v>
      </c>
    </row>
    <row r="130" spans="1:37" x14ac:dyDescent="0.2">
      <c r="A130" s="1" t="s">
        <v>503</v>
      </c>
      <c r="B130" s="1" t="s">
        <v>504</v>
      </c>
      <c r="C130" s="92">
        <v>1661</v>
      </c>
      <c r="D130" s="93" t="s">
        <v>1209</v>
      </c>
      <c r="E130" s="291" t="s">
        <v>2093</v>
      </c>
      <c r="F130" s="273">
        <v>158252.07</v>
      </c>
      <c r="G130" s="273">
        <v>0</v>
      </c>
      <c r="H130" s="273">
        <v>61120.7</v>
      </c>
      <c r="J130" s="291">
        <v>370258.66</v>
      </c>
      <c r="K130" s="291">
        <v>65053</v>
      </c>
      <c r="M130" s="277">
        <v>18000</v>
      </c>
      <c r="O130" s="277">
        <v>0</v>
      </c>
      <c r="R130" s="291">
        <v>1752442.7</v>
      </c>
      <c r="T130" s="274">
        <v>955146.92</v>
      </c>
      <c r="U130" s="274">
        <v>212600</v>
      </c>
      <c r="V130" s="274">
        <v>286.37</v>
      </c>
      <c r="W130" s="274">
        <v>965131.5</v>
      </c>
      <c r="X130" s="274">
        <v>61400</v>
      </c>
      <c r="Y130" s="275">
        <v>1371471.5</v>
      </c>
      <c r="AB130" s="275">
        <v>588070.07999999996</v>
      </c>
      <c r="AC130" s="275">
        <v>145589.4</v>
      </c>
      <c r="AF130" s="103">
        <f t="shared" si="7"/>
        <v>219372.77000000002</v>
      </c>
      <c r="AG130" s="37">
        <f t="shared" si="8"/>
        <v>18000</v>
      </c>
      <c r="AH130" s="26">
        <f t="shared" si="9"/>
        <v>201372.77000000002</v>
      </c>
      <c r="AI130" s="17">
        <f t="shared" si="10"/>
        <v>2194564.79</v>
      </c>
      <c r="AJ130" s="19">
        <f t="shared" si="11"/>
        <v>2105130.98</v>
      </c>
      <c r="AK130" s="32">
        <f t="shared" si="12"/>
        <v>89433.810000000056</v>
      </c>
    </row>
    <row r="131" spans="1:37" x14ac:dyDescent="0.2">
      <c r="A131" s="1" t="s">
        <v>503</v>
      </c>
      <c r="B131" s="1" t="s">
        <v>504</v>
      </c>
      <c r="C131" s="92">
        <v>1935</v>
      </c>
      <c r="D131" s="93" t="s">
        <v>1210</v>
      </c>
      <c r="E131" s="291" t="s">
        <v>2094</v>
      </c>
      <c r="F131" s="273">
        <v>231081.65</v>
      </c>
      <c r="G131" s="273">
        <v>0</v>
      </c>
      <c r="H131" s="273">
        <v>49327.01</v>
      </c>
      <c r="J131" s="291">
        <v>392300.45</v>
      </c>
      <c r="K131" s="291">
        <v>52914.33</v>
      </c>
      <c r="R131" s="291">
        <v>2586652.75</v>
      </c>
      <c r="T131" s="274">
        <v>807850.4</v>
      </c>
      <c r="U131" s="274">
        <v>5000</v>
      </c>
      <c r="V131" s="274">
        <v>484.06</v>
      </c>
      <c r="W131" s="274">
        <v>1058565.7</v>
      </c>
      <c r="X131" s="274">
        <v>62400</v>
      </c>
      <c r="Y131" s="275">
        <v>1231565.7</v>
      </c>
      <c r="AB131" s="275">
        <v>473441.82</v>
      </c>
      <c r="AC131" s="275">
        <v>230272.66</v>
      </c>
      <c r="AF131" s="103">
        <f t="shared" si="7"/>
        <v>280408.65999999997</v>
      </c>
      <c r="AG131" s="37">
        <f t="shared" si="8"/>
        <v>0</v>
      </c>
      <c r="AH131" s="26">
        <f t="shared" si="9"/>
        <v>280408.65999999997</v>
      </c>
      <c r="AI131" s="17">
        <f t="shared" si="10"/>
        <v>1934300.1600000001</v>
      </c>
      <c r="AJ131" s="19">
        <f t="shared" si="11"/>
        <v>1935280.18</v>
      </c>
      <c r="AK131" s="32">
        <f t="shared" si="12"/>
        <v>-980.0199999997858</v>
      </c>
    </row>
    <row r="132" spans="1:37" x14ac:dyDescent="0.2">
      <c r="A132" s="1" t="s">
        <v>503</v>
      </c>
      <c r="B132" s="1" t="s">
        <v>504</v>
      </c>
      <c r="C132" s="92">
        <v>4296</v>
      </c>
      <c r="D132" s="93" t="s">
        <v>1211</v>
      </c>
      <c r="E132" s="291" t="s">
        <v>2095</v>
      </c>
      <c r="F132" s="273">
        <v>327126.19</v>
      </c>
      <c r="G132" s="273">
        <v>0</v>
      </c>
      <c r="H132" s="273">
        <v>77389.64</v>
      </c>
      <c r="J132" s="291">
        <v>62947.1</v>
      </c>
      <c r="K132" s="291">
        <v>51649.57</v>
      </c>
      <c r="M132" s="277">
        <v>42600</v>
      </c>
      <c r="O132" s="277">
        <v>0</v>
      </c>
      <c r="R132" s="291">
        <v>1898238.82</v>
      </c>
      <c r="T132" s="274">
        <v>1380107.22</v>
      </c>
      <c r="U132" s="274">
        <v>140600</v>
      </c>
      <c r="V132" s="274">
        <v>793.54</v>
      </c>
      <c r="W132" s="274">
        <v>1524893.06</v>
      </c>
      <c r="X132" s="274">
        <v>37400</v>
      </c>
      <c r="Y132" s="275">
        <v>2156583.06</v>
      </c>
      <c r="AB132" s="275">
        <v>772871.68000000005</v>
      </c>
      <c r="AC132" s="275">
        <v>86831.95</v>
      </c>
      <c r="AE132" s="275">
        <v>1687.08</v>
      </c>
      <c r="AF132" s="103">
        <f t="shared" si="7"/>
        <v>404515.83</v>
      </c>
      <c r="AG132" s="37">
        <f t="shared" si="8"/>
        <v>42600</v>
      </c>
      <c r="AH132" s="26">
        <f t="shared" si="9"/>
        <v>361915.83</v>
      </c>
      <c r="AI132" s="17">
        <f t="shared" si="10"/>
        <v>3083793.8200000003</v>
      </c>
      <c r="AJ132" s="19">
        <f t="shared" si="11"/>
        <v>3017973.7700000005</v>
      </c>
      <c r="AK132" s="32">
        <f t="shared" si="12"/>
        <v>65820.049999999814</v>
      </c>
    </row>
    <row r="133" spans="1:37" x14ac:dyDescent="0.2">
      <c r="A133" s="1" t="s">
        <v>503</v>
      </c>
      <c r="B133" s="1" t="s">
        <v>504</v>
      </c>
      <c r="C133" s="92">
        <v>4985</v>
      </c>
      <c r="D133" s="93" t="s">
        <v>1212</v>
      </c>
      <c r="E133" s="291" t="s">
        <v>2096</v>
      </c>
      <c r="F133" s="273">
        <v>487541.72</v>
      </c>
      <c r="G133" s="273">
        <v>0</v>
      </c>
      <c r="H133" s="273">
        <v>143812.42000000001</v>
      </c>
      <c r="J133" s="291">
        <v>421993.07</v>
      </c>
      <c r="K133" s="291">
        <v>35856.33</v>
      </c>
      <c r="R133" s="291">
        <v>2434424.27</v>
      </c>
      <c r="T133" s="274">
        <v>1069189.21</v>
      </c>
      <c r="U133" s="274">
        <v>54600</v>
      </c>
      <c r="V133" s="274">
        <v>2715.98</v>
      </c>
      <c r="W133" s="274">
        <v>1764638.5</v>
      </c>
      <c r="X133" s="274">
        <v>37900</v>
      </c>
      <c r="Y133" s="275">
        <v>2096865.5</v>
      </c>
      <c r="AB133" s="275">
        <v>622187.72</v>
      </c>
      <c r="AC133" s="275">
        <v>226166.73</v>
      </c>
      <c r="AF133" s="103">
        <f t="shared" ref="AF133:AF192" si="13">SUM(F133:I133)</f>
        <v>631354.14</v>
      </c>
      <c r="AG133" s="37">
        <f t="shared" ref="AG133:AG192" si="14">SUM(L133:O133)</f>
        <v>0</v>
      </c>
      <c r="AH133" s="26">
        <f t="shared" ref="AH133:AH192" si="15">AF133-AG133</f>
        <v>631354.14</v>
      </c>
      <c r="AI133" s="17">
        <f t="shared" ref="AI133:AI192" si="16">SUM(S133:X133)</f>
        <v>2929043.69</v>
      </c>
      <c r="AJ133" s="19">
        <f t="shared" ref="AJ133:AJ192" si="17">SUM(Y133:AE133)</f>
        <v>2945219.9499999997</v>
      </c>
      <c r="AK133" s="32">
        <f t="shared" ref="AK133:AK192" si="18">AI133-AJ133</f>
        <v>-16176.259999999776</v>
      </c>
    </row>
    <row r="134" spans="1:37" x14ac:dyDescent="0.2">
      <c r="A134" s="1" t="s">
        <v>503</v>
      </c>
      <c r="B134" s="1" t="s">
        <v>504</v>
      </c>
      <c r="C134" s="92">
        <v>6488</v>
      </c>
      <c r="D134" s="93" t="s">
        <v>1213</v>
      </c>
      <c r="E134" s="291" t="s">
        <v>2097</v>
      </c>
      <c r="F134" s="273">
        <v>40050.870000000003</v>
      </c>
      <c r="G134" s="273">
        <v>40200</v>
      </c>
      <c r="H134" s="273">
        <v>135923.31</v>
      </c>
      <c r="J134" s="291">
        <v>472861.13</v>
      </c>
      <c r="K134" s="291">
        <v>89416.17</v>
      </c>
      <c r="R134" s="291">
        <v>2150215.54</v>
      </c>
      <c r="T134" s="274">
        <v>1834575.22</v>
      </c>
      <c r="U134" s="274">
        <v>162035</v>
      </c>
      <c r="V134" s="274">
        <v>2318.54</v>
      </c>
      <c r="W134" s="274">
        <v>917196.52</v>
      </c>
      <c r="X134" s="274">
        <v>46800</v>
      </c>
      <c r="Y134" s="275">
        <v>1925976.52</v>
      </c>
      <c r="AB134" s="275">
        <v>1162110.8400000001</v>
      </c>
      <c r="AC134" s="275">
        <v>219525.87</v>
      </c>
      <c r="AF134" s="103">
        <f t="shared" si="13"/>
        <v>216174.18</v>
      </c>
      <c r="AG134" s="37">
        <f t="shared" si="14"/>
        <v>0</v>
      </c>
      <c r="AH134" s="26">
        <f t="shared" si="15"/>
        <v>216174.18</v>
      </c>
      <c r="AI134" s="17">
        <f t="shared" si="16"/>
        <v>2962925.2800000003</v>
      </c>
      <c r="AJ134" s="19">
        <f t="shared" si="17"/>
        <v>3307613.2300000004</v>
      </c>
      <c r="AK134" s="32">
        <f t="shared" si="18"/>
        <v>-344687.95000000019</v>
      </c>
    </row>
    <row r="135" spans="1:37" x14ac:dyDescent="0.2">
      <c r="A135" s="1" t="s">
        <v>503</v>
      </c>
      <c r="B135" s="1" t="s">
        <v>504</v>
      </c>
      <c r="C135" s="92">
        <v>789</v>
      </c>
      <c r="D135" s="93" t="s">
        <v>1214</v>
      </c>
      <c r="E135" s="291" t="s">
        <v>2160</v>
      </c>
      <c r="F135" s="273">
        <v>121759.02</v>
      </c>
      <c r="G135" s="273">
        <v>14750</v>
      </c>
      <c r="H135" s="273">
        <v>38383.339999999997</v>
      </c>
      <c r="J135" s="291">
        <v>324863.59999999998</v>
      </c>
      <c r="K135" s="291">
        <v>79161.09</v>
      </c>
      <c r="M135" s="277">
        <v>18400</v>
      </c>
      <c r="O135" s="277">
        <v>0</v>
      </c>
      <c r="R135" s="291">
        <v>1699412.19</v>
      </c>
      <c r="T135" s="274">
        <v>687193.29</v>
      </c>
      <c r="V135" s="274">
        <v>115.1</v>
      </c>
      <c r="W135" s="274">
        <v>1197613</v>
      </c>
      <c r="X135" s="274">
        <v>65400</v>
      </c>
      <c r="Y135" s="275">
        <v>1405503</v>
      </c>
      <c r="AB135" s="275">
        <v>335037.81</v>
      </c>
      <c r="AC135" s="275">
        <v>136164.32999999999</v>
      </c>
      <c r="AF135" s="103">
        <f t="shared" si="13"/>
        <v>174892.36000000002</v>
      </c>
      <c r="AG135" s="37">
        <f t="shared" si="14"/>
        <v>18400</v>
      </c>
      <c r="AH135" s="26">
        <f t="shared" si="15"/>
        <v>156492.36000000002</v>
      </c>
      <c r="AI135" s="17">
        <f t="shared" si="16"/>
        <v>1950321.3900000001</v>
      </c>
      <c r="AJ135" s="19">
        <f t="shared" si="17"/>
        <v>1876705.1400000001</v>
      </c>
      <c r="AK135" s="32">
        <f t="shared" si="18"/>
        <v>73616.25</v>
      </c>
    </row>
    <row r="136" spans="1:37" x14ac:dyDescent="0.2">
      <c r="A136" s="1" t="s">
        <v>507</v>
      </c>
      <c r="B136" s="1" t="s">
        <v>508</v>
      </c>
      <c r="C136" s="92">
        <v>8307</v>
      </c>
      <c r="D136" s="93" t="s">
        <v>1215</v>
      </c>
      <c r="E136" s="291" t="s">
        <v>2098</v>
      </c>
      <c r="F136" s="273">
        <v>615138.46</v>
      </c>
      <c r="G136" s="273">
        <v>34300</v>
      </c>
      <c r="H136" s="273">
        <v>84939.21</v>
      </c>
      <c r="J136" s="291">
        <v>759040.69</v>
      </c>
      <c r="K136" s="291">
        <v>45069.63</v>
      </c>
      <c r="O136" s="277">
        <v>909.97</v>
      </c>
      <c r="Q136" s="291">
        <v>5015.3</v>
      </c>
      <c r="R136" s="291">
        <v>3628521.74</v>
      </c>
      <c r="T136" s="274">
        <v>3645763.09</v>
      </c>
      <c r="U136" s="274">
        <v>115900</v>
      </c>
      <c r="V136" s="274">
        <v>1353.61</v>
      </c>
      <c r="W136" s="274">
        <v>2166121</v>
      </c>
      <c r="X136" s="274">
        <v>55000</v>
      </c>
      <c r="Y136" s="275">
        <v>3522392</v>
      </c>
      <c r="AB136" s="275">
        <v>1710808.78</v>
      </c>
      <c r="AC136" s="275">
        <v>242610.39</v>
      </c>
      <c r="AE136" s="275">
        <v>0</v>
      </c>
      <c r="AF136" s="103">
        <f t="shared" si="13"/>
        <v>734377.66999999993</v>
      </c>
      <c r="AG136" s="37">
        <f t="shared" si="14"/>
        <v>909.97</v>
      </c>
      <c r="AH136" s="26">
        <f t="shared" si="15"/>
        <v>733467.7</v>
      </c>
      <c r="AI136" s="17">
        <f t="shared" si="16"/>
        <v>5984137.6999999993</v>
      </c>
      <c r="AJ136" s="19">
        <f t="shared" si="17"/>
        <v>5475811.1699999999</v>
      </c>
      <c r="AK136" s="32">
        <f t="shared" si="18"/>
        <v>508326.52999999933</v>
      </c>
    </row>
    <row r="137" spans="1:37" x14ac:dyDescent="0.2">
      <c r="A137" s="1" t="s">
        <v>507</v>
      </c>
      <c r="B137" s="1" t="s">
        <v>508</v>
      </c>
      <c r="C137" s="92">
        <v>4857</v>
      </c>
      <c r="D137" s="93" t="s">
        <v>1216</v>
      </c>
      <c r="E137" s="291" t="s">
        <v>2099</v>
      </c>
      <c r="F137" s="273">
        <v>390707.04</v>
      </c>
      <c r="G137" s="273">
        <v>38650</v>
      </c>
      <c r="H137" s="273">
        <v>228829.17</v>
      </c>
      <c r="J137" s="291">
        <v>1089471.8999999999</v>
      </c>
      <c r="K137" s="291">
        <v>36943.06</v>
      </c>
      <c r="O137" s="277">
        <v>380</v>
      </c>
      <c r="Q137" s="291">
        <v>232.46</v>
      </c>
      <c r="R137" s="291">
        <v>365872.84</v>
      </c>
      <c r="T137" s="274">
        <v>2085635.23</v>
      </c>
      <c r="U137" s="274">
        <v>180725</v>
      </c>
      <c r="V137" s="274">
        <v>493.28</v>
      </c>
      <c r="W137" s="274">
        <v>2034978</v>
      </c>
      <c r="X137" s="274">
        <v>33000</v>
      </c>
      <c r="Y137" s="275">
        <v>2600088</v>
      </c>
      <c r="AB137" s="275">
        <v>1159921.8899999999</v>
      </c>
      <c r="AC137" s="275">
        <v>103426.18</v>
      </c>
      <c r="AE137" s="275">
        <v>0</v>
      </c>
      <c r="AF137" s="103">
        <f t="shared" si="13"/>
        <v>658186.21</v>
      </c>
      <c r="AG137" s="37">
        <f t="shared" si="14"/>
        <v>380</v>
      </c>
      <c r="AH137" s="26">
        <f t="shared" si="15"/>
        <v>657806.21</v>
      </c>
      <c r="AI137" s="17">
        <f t="shared" si="16"/>
        <v>4334831.51</v>
      </c>
      <c r="AJ137" s="19">
        <f t="shared" si="17"/>
        <v>3863436.07</v>
      </c>
      <c r="AK137" s="32">
        <f t="shared" si="18"/>
        <v>471395.43999999994</v>
      </c>
    </row>
    <row r="138" spans="1:37" x14ac:dyDescent="0.2">
      <c r="A138" s="1" t="s">
        <v>507</v>
      </c>
      <c r="B138" s="1" t="s">
        <v>508</v>
      </c>
      <c r="C138" s="92">
        <v>4343</v>
      </c>
      <c r="D138" s="93" t="s">
        <v>1217</v>
      </c>
      <c r="E138" s="291" t="s">
        <v>2100</v>
      </c>
      <c r="F138" s="273">
        <v>275562.14</v>
      </c>
      <c r="G138" s="273">
        <v>6750</v>
      </c>
      <c r="H138" s="273">
        <v>193535.32</v>
      </c>
      <c r="J138" s="291">
        <v>105939.47</v>
      </c>
      <c r="K138" s="291">
        <v>64898.22</v>
      </c>
      <c r="O138" s="277">
        <v>884</v>
      </c>
      <c r="R138" s="291">
        <v>2122751.4700000002</v>
      </c>
      <c r="T138" s="274">
        <v>1705247.13</v>
      </c>
      <c r="V138" s="274">
        <v>805.07</v>
      </c>
      <c r="W138" s="274">
        <v>1765340.5</v>
      </c>
      <c r="X138" s="274">
        <v>16500</v>
      </c>
      <c r="Y138" s="275">
        <v>2395173.5</v>
      </c>
      <c r="AB138" s="275">
        <v>958309.79</v>
      </c>
      <c r="AC138" s="275">
        <v>99157.18</v>
      </c>
      <c r="AE138" s="275">
        <v>0</v>
      </c>
      <c r="AF138" s="103">
        <f t="shared" si="13"/>
        <v>475847.46</v>
      </c>
      <c r="AG138" s="37">
        <f t="shared" si="14"/>
        <v>884</v>
      </c>
      <c r="AH138" s="26">
        <f t="shared" si="15"/>
        <v>474963.46</v>
      </c>
      <c r="AI138" s="17">
        <f t="shared" si="16"/>
        <v>3487892.7</v>
      </c>
      <c r="AJ138" s="19">
        <f t="shared" si="17"/>
        <v>3452640.47</v>
      </c>
      <c r="AK138" s="32">
        <f t="shared" si="18"/>
        <v>35252.229999999981</v>
      </c>
    </row>
    <row r="139" spans="1:37" x14ac:dyDescent="0.2">
      <c r="A139" s="1" t="s">
        <v>507</v>
      </c>
      <c r="B139" s="1" t="s">
        <v>508</v>
      </c>
      <c r="C139" s="92">
        <v>4628</v>
      </c>
      <c r="D139" s="93" t="s">
        <v>1218</v>
      </c>
      <c r="E139" s="291" t="s">
        <v>2101</v>
      </c>
      <c r="F139" s="273">
        <v>502907.45</v>
      </c>
      <c r="G139" s="273">
        <v>8750</v>
      </c>
      <c r="H139" s="273">
        <v>115630.75</v>
      </c>
      <c r="J139" s="291">
        <v>1470304.1</v>
      </c>
      <c r="K139" s="291">
        <v>111551.41</v>
      </c>
      <c r="O139" s="277">
        <v>0</v>
      </c>
      <c r="R139" s="291">
        <v>765116.2</v>
      </c>
      <c r="T139" s="274">
        <v>2126237.81</v>
      </c>
      <c r="V139" s="274">
        <v>626.5</v>
      </c>
      <c r="W139" s="274">
        <v>373968</v>
      </c>
      <c r="Y139" s="275">
        <v>1201969</v>
      </c>
      <c r="AB139" s="275">
        <v>829405.84</v>
      </c>
      <c r="AC139" s="275">
        <v>164330.79999999999</v>
      </c>
      <c r="AE139" s="275">
        <v>0</v>
      </c>
      <c r="AF139" s="103">
        <f t="shared" si="13"/>
        <v>627288.19999999995</v>
      </c>
      <c r="AG139" s="37">
        <f t="shared" si="14"/>
        <v>0</v>
      </c>
      <c r="AH139" s="26">
        <f t="shared" si="15"/>
        <v>627288.19999999995</v>
      </c>
      <c r="AI139" s="17">
        <f t="shared" si="16"/>
        <v>2500832.31</v>
      </c>
      <c r="AJ139" s="19">
        <f t="shared" si="17"/>
        <v>2195705.6399999997</v>
      </c>
      <c r="AK139" s="32">
        <f t="shared" si="18"/>
        <v>305126.67000000039</v>
      </c>
    </row>
    <row r="140" spans="1:37" x14ac:dyDescent="0.2">
      <c r="A140" s="1" t="s">
        <v>507</v>
      </c>
      <c r="B140" s="1" t="s">
        <v>508</v>
      </c>
      <c r="C140" s="92">
        <v>5183</v>
      </c>
      <c r="D140" s="93" t="s">
        <v>1219</v>
      </c>
      <c r="E140" s="291" t="s">
        <v>2102</v>
      </c>
      <c r="F140" s="273">
        <v>255485.2</v>
      </c>
      <c r="G140" s="273">
        <v>204855</v>
      </c>
      <c r="H140" s="273">
        <v>120665.51</v>
      </c>
      <c r="J140" s="291">
        <v>345316.64</v>
      </c>
      <c r="K140" s="291">
        <v>23605.17</v>
      </c>
      <c r="O140" s="277">
        <v>160</v>
      </c>
      <c r="R140" s="291">
        <v>3234091.19</v>
      </c>
      <c r="T140" s="274">
        <v>2341239.7799999998</v>
      </c>
      <c r="U140" s="274">
        <v>259520</v>
      </c>
      <c r="V140" s="274">
        <v>543.71</v>
      </c>
      <c r="W140" s="274">
        <v>1248901.5</v>
      </c>
      <c r="X140" s="274">
        <v>33000</v>
      </c>
      <c r="Y140" s="275">
        <v>1945516.5</v>
      </c>
      <c r="AB140" s="275">
        <v>1520413.22</v>
      </c>
      <c r="AC140" s="275">
        <v>142731.26999999999</v>
      </c>
      <c r="AE140" s="275">
        <v>0</v>
      </c>
      <c r="AF140" s="103">
        <f t="shared" si="13"/>
        <v>581005.71</v>
      </c>
      <c r="AG140" s="37">
        <f t="shared" si="14"/>
        <v>160</v>
      </c>
      <c r="AH140" s="26">
        <f t="shared" si="15"/>
        <v>580845.71</v>
      </c>
      <c r="AI140" s="17">
        <f t="shared" si="16"/>
        <v>3883204.9899999998</v>
      </c>
      <c r="AJ140" s="19">
        <f t="shared" si="17"/>
        <v>3608660.9899999998</v>
      </c>
      <c r="AK140" s="32">
        <f t="shared" si="18"/>
        <v>274544</v>
      </c>
    </row>
    <row r="141" spans="1:37" x14ac:dyDescent="0.2">
      <c r="A141" s="1" t="s">
        <v>507</v>
      </c>
      <c r="B141" s="1" t="s">
        <v>508</v>
      </c>
      <c r="C141" s="92">
        <v>3400</v>
      </c>
      <c r="D141" s="93" t="s">
        <v>1220</v>
      </c>
      <c r="E141" s="291" t="s">
        <v>2103</v>
      </c>
      <c r="F141" s="273">
        <v>682703.8</v>
      </c>
      <c r="G141" s="273">
        <v>52800</v>
      </c>
      <c r="H141" s="273">
        <v>100637.84</v>
      </c>
      <c r="J141" s="291">
        <v>180321.01</v>
      </c>
      <c r="K141" s="291">
        <v>131191.43</v>
      </c>
      <c r="O141" s="277">
        <v>20000</v>
      </c>
      <c r="R141" s="291">
        <v>1809525.85</v>
      </c>
      <c r="T141" s="274">
        <v>2304728.2400000002</v>
      </c>
      <c r="U141" s="274">
        <v>152380</v>
      </c>
      <c r="V141" s="274">
        <v>512.32000000000005</v>
      </c>
      <c r="W141" s="274">
        <v>1232346</v>
      </c>
      <c r="X141" s="274">
        <v>18000</v>
      </c>
      <c r="Y141" s="275">
        <v>1922044</v>
      </c>
      <c r="AB141" s="275">
        <v>954334.08</v>
      </c>
      <c r="AC141" s="275">
        <v>88613.92</v>
      </c>
      <c r="AE141" s="275">
        <v>0</v>
      </c>
      <c r="AF141" s="103">
        <f t="shared" si="13"/>
        <v>836141.64</v>
      </c>
      <c r="AG141" s="37">
        <f t="shared" si="14"/>
        <v>20000</v>
      </c>
      <c r="AH141" s="26">
        <f t="shared" si="15"/>
        <v>816141.64</v>
      </c>
      <c r="AI141" s="17">
        <f t="shared" si="16"/>
        <v>3707966.56</v>
      </c>
      <c r="AJ141" s="19">
        <f t="shared" si="17"/>
        <v>2964992</v>
      </c>
      <c r="AK141" s="32">
        <f t="shared" si="18"/>
        <v>742974.56</v>
      </c>
    </row>
    <row r="142" spans="1:37" x14ac:dyDescent="0.2">
      <c r="A142" s="1" t="s">
        <v>507</v>
      </c>
      <c r="B142" s="1" t="s">
        <v>508</v>
      </c>
      <c r="C142" s="92">
        <v>7272</v>
      </c>
      <c r="D142" s="93" t="s">
        <v>1221</v>
      </c>
      <c r="E142" s="291" t="s">
        <v>2104</v>
      </c>
      <c r="F142" s="273">
        <v>641890.85</v>
      </c>
      <c r="G142" s="273">
        <v>212100</v>
      </c>
      <c r="H142" s="273">
        <v>44141.36</v>
      </c>
      <c r="J142" s="291">
        <v>1148212.78</v>
      </c>
      <c r="K142" s="291">
        <v>252603.06</v>
      </c>
      <c r="O142" s="277">
        <v>830</v>
      </c>
      <c r="R142" s="291">
        <v>1034850.95</v>
      </c>
      <c r="T142" s="274">
        <v>2392523.64</v>
      </c>
      <c r="U142" s="274">
        <v>399400</v>
      </c>
      <c r="V142" s="274">
        <v>779.18</v>
      </c>
      <c r="W142" s="274">
        <v>884961</v>
      </c>
      <c r="X142" s="274">
        <v>16500</v>
      </c>
      <c r="Y142" s="275">
        <v>1592951</v>
      </c>
      <c r="AB142" s="275">
        <v>1115495.1000000001</v>
      </c>
      <c r="AC142" s="275">
        <v>220965.04</v>
      </c>
      <c r="AE142" s="275">
        <v>0</v>
      </c>
      <c r="AF142" s="103">
        <f t="shared" si="13"/>
        <v>898132.21</v>
      </c>
      <c r="AG142" s="37">
        <f t="shared" si="14"/>
        <v>830</v>
      </c>
      <c r="AH142" s="26">
        <f t="shared" si="15"/>
        <v>897302.21</v>
      </c>
      <c r="AI142" s="17">
        <f t="shared" si="16"/>
        <v>3694163.8200000003</v>
      </c>
      <c r="AJ142" s="19">
        <f t="shared" si="17"/>
        <v>2929411.14</v>
      </c>
      <c r="AK142" s="32">
        <f t="shared" si="18"/>
        <v>764752.68000000017</v>
      </c>
    </row>
    <row r="143" spans="1:37" x14ac:dyDescent="0.2">
      <c r="A143" s="1" t="s">
        <v>507</v>
      </c>
      <c r="B143" s="1" t="s">
        <v>508</v>
      </c>
      <c r="C143" s="92">
        <v>4130</v>
      </c>
      <c r="D143" s="93" t="s">
        <v>1222</v>
      </c>
      <c r="E143" s="291" t="s">
        <v>2105</v>
      </c>
      <c r="F143" s="273">
        <v>508224.75</v>
      </c>
      <c r="G143" s="273">
        <v>6750</v>
      </c>
      <c r="H143" s="273">
        <v>53201.41</v>
      </c>
      <c r="J143" s="291">
        <v>185277.29</v>
      </c>
      <c r="K143" s="291">
        <v>148314.48000000001</v>
      </c>
      <c r="O143" s="277">
        <v>193.04</v>
      </c>
      <c r="R143" s="291">
        <v>1778360.15</v>
      </c>
      <c r="T143" s="274">
        <v>2684272.1</v>
      </c>
      <c r="U143" s="274">
        <v>168822</v>
      </c>
      <c r="V143" s="274">
        <v>849.5</v>
      </c>
      <c r="W143" s="274">
        <v>960998.5</v>
      </c>
      <c r="X143" s="274">
        <v>16500</v>
      </c>
      <c r="Y143" s="275">
        <v>1798365.5</v>
      </c>
      <c r="AB143" s="275">
        <v>1418773.96</v>
      </c>
      <c r="AC143" s="275">
        <v>170647.01</v>
      </c>
      <c r="AE143" s="275">
        <v>0</v>
      </c>
      <c r="AF143" s="103">
        <f t="shared" si="13"/>
        <v>568176.16</v>
      </c>
      <c r="AG143" s="37">
        <f t="shared" si="14"/>
        <v>193.04</v>
      </c>
      <c r="AH143" s="26">
        <f t="shared" si="15"/>
        <v>567983.12</v>
      </c>
      <c r="AI143" s="17">
        <f t="shared" si="16"/>
        <v>3831442.1</v>
      </c>
      <c r="AJ143" s="19">
        <f t="shared" si="17"/>
        <v>3387786.4699999997</v>
      </c>
      <c r="AK143" s="32">
        <f t="shared" si="18"/>
        <v>443655.63000000035</v>
      </c>
    </row>
    <row r="144" spans="1:37" x14ac:dyDescent="0.2">
      <c r="A144" s="1" t="s">
        <v>507</v>
      </c>
      <c r="B144" s="1" t="s">
        <v>508</v>
      </c>
      <c r="C144" s="92">
        <v>3177</v>
      </c>
      <c r="D144" s="93" t="s">
        <v>1223</v>
      </c>
      <c r="E144" s="291" t="s">
        <v>2106</v>
      </c>
      <c r="F144" s="273">
        <v>852037.37</v>
      </c>
      <c r="G144" s="273">
        <v>17760</v>
      </c>
      <c r="H144" s="273">
        <v>77445.94</v>
      </c>
      <c r="J144" s="291">
        <v>403075.63</v>
      </c>
      <c r="K144" s="291">
        <v>43188.65</v>
      </c>
      <c r="O144" s="277">
        <v>994.25</v>
      </c>
      <c r="R144" s="291">
        <v>2463401.71</v>
      </c>
      <c r="T144" s="274">
        <v>2162224.7999999998</v>
      </c>
      <c r="U144" s="274">
        <v>132890</v>
      </c>
      <c r="W144" s="274">
        <v>1466542</v>
      </c>
      <c r="X144" s="274">
        <v>16500</v>
      </c>
      <c r="Y144" s="275">
        <v>2121722</v>
      </c>
      <c r="AB144" s="275">
        <v>764601.76</v>
      </c>
      <c r="AC144" s="275">
        <v>141503.74</v>
      </c>
      <c r="AE144" s="275">
        <v>0</v>
      </c>
      <c r="AF144" s="103">
        <f t="shared" si="13"/>
        <v>947243.31</v>
      </c>
      <c r="AG144" s="37">
        <f t="shared" si="14"/>
        <v>994.25</v>
      </c>
      <c r="AH144" s="26">
        <f t="shared" si="15"/>
        <v>946249.06</v>
      </c>
      <c r="AI144" s="17">
        <f t="shared" si="16"/>
        <v>3778156.8</v>
      </c>
      <c r="AJ144" s="19">
        <f t="shared" si="17"/>
        <v>3027827.5</v>
      </c>
      <c r="AK144" s="32">
        <f t="shared" si="18"/>
        <v>750329.29999999981</v>
      </c>
    </row>
    <row r="145" spans="1:37" x14ac:dyDescent="0.2">
      <c r="A145" s="1" t="s">
        <v>507</v>
      </c>
      <c r="B145" s="1" t="s">
        <v>508</v>
      </c>
      <c r="C145" s="92">
        <v>5043</v>
      </c>
      <c r="D145" s="93" t="s">
        <v>1224</v>
      </c>
      <c r="E145" s="291" t="s">
        <v>2107</v>
      </c>
      <c r="F145" s="273">
        <v>287442.44</v>
      </c>
      <c r="G145" s="273">
        <v>6750</v>
      </c>
      <c r="H145" s="273">
        <v>117046.31</v>
      </c>
      <c r="J145" s="291">
        <v>64490.33</v>
      </c>
      <c r="K145" s="291">
        <v>100151.24</v>
      </c>
      <c r="O145" s="277">
        <v>762.8</v>
      </c>
      <c r="R145" s="291">
        <v>1748544.54</v>
      </c>
      <c r="T145" s="274">
        <v>2890677.63</v>
      </c>
      <c r="U145" s="274">
        <v>95795</v>
      </c>
      <c r="V145" s="274">
        <v>511.16</v>
      </c>
      <c r="W145" s="274">
        <v>1618754.5</v>
      </c>
      <c r="Y145" s="275">
        <v>2667468.5</v>
      </c>
      <c r="AB145" s="275">
        <v>1205015.4099999999</v>
      </c>
      <c r="AC145" s="275">
        <v>97519.87</v>
      </c>
      <c r="AE145" s="275">
        <v>0</v>
      </c>
      <c r="AF145" s="103">
        <f t="shared" si="13"/>
        <v>411238.75</v>
      </c>
      <c r="AG145" s="37">
        <f t="shared" si="14"/>
        <v>762.8</v>
      </c>
      <c r="AH145" s="26">
        <f t="shared" si="15"/>
        <v>410475.95</v>
      </c>
      <c r="AI145" s="17">
        <f t="shared" si="16"/>
        <v>4605738.29</v>
      </c>
      <c r="AJ145" s="19">
        <f t="shared" si="17"/>
        <v>3970003.7800000003</v>
      </c>
      <c r="AK145" s="32">
        <f t="shared" si="18"/>
        <v>635734.50999999978</v>
      </c>
    </row>
    <row r="146" spans="1:37" x14ac:dyDescent="0.2">
      <c r="A146" s="1" t="s">
        <v>507</v>
      </c>
      <c r="B146" s="1" t="s">
        <v>508</v>
      </c>
      <c r="C146" s="92">
        <v>4781</v>
      </c>
      <c r="D146" s="93" t="s">
        <v>1225</v>
      </c>
      <c r="E146" s="291" t="s">
        <v>2108</v>
      </c>
      <c r="F146" s="273">
        <v>203151.91</v>
      </c>
      <c r="G146" s="273">
        <v>65150</v>
      </c>
      <c r="H146" s="273">
        <v>171966.06</v>
      </c>
      <c r="J146" s="291">
        <v>1325772.78</v>
      </c>
      <c r="K146" s="291">
        <v>140313.71</v>
      </c>
      <c r="O146" s="277">
        <v>170</v>
      </c>
      <c r="Q146" s="291">
        <v>4381.12</v>
      </c>
      <c r="R146" s="291">
        <v>577706.88</v>
      </c>
      <c r="T146" s="274">
        <v>2401492.19</v>
      </c>
      <c r="V146" s="274">
        <v>731.89</v>
      </c>
      <c r="W146" s="274">
        <v>1898396.5</v>
      </c>
      <c r="X146" s="274">
        <v>27500</v>
      </c>
      <c r="Y146" s="275">
        <v>2731218.5</v>
      </c>
      <c r="AB146" s="275">
        <v>1130011</v>
      </c>
      <c r="AC146" s="275">
        <v>157444.41</v>
      </c>
      <c r="AE146" s="275">
        <v>0</v>
      </c>
      <c r="AF146" s="103">
        <f t="shared" si="13"/>
        <v>440267.97000000003</v>
      </c>
      <c r="AG146" s="37">
        <f t="shared" si="14"/>
        <v>170</v>
      </c>
      <c r="AH146" s="26">
        <f t="shared" si="15"/>
        <v>440097.97000000003</v>
      </c>
      <c r="AI146" s="17">
        <f t="shared" si="16"/>
        <v>4328120.58</v>
      </c>
      <c r="AJ146" s="19">
        <f t="shared" si="17"/>
        <v>4018673.91</v>
      </c>
      <c r="AK146" s="32">
        <f t="shared" si="18"/>
        <v>309446.66999999993</v>
      </c>
    </row>
    <row r="147" spans="1:37" x14ac:dyDescent="0.2">
      <c r="A147" s="1" t="s">
        <v>507</v>
      </c>
      <c r="B147" s="1" t="s">
        <v>508</v>
      </c>
      <c r="C147" s="92">
        <v>7022</v>
      </c>
      <c r="D147" s="93" t="s">
        <v>1226</v>
      </c>
      <c r="E147" s="291" t="s">
        <v>2109</v>
      </c>
      <c r="F147" s="273">
        <v>566207.21</v>
      </c>
      <c r="G147" s="273">
        <v>169880</v>
      </c>
      <c r="H147" s="273">
        <v>253704.28</v>
      </c>
      <c r="J147" s="291">
        <v>5474.16</v>
      </c>
      <c r="K147" s="291">
        <v>196351.78</v>
      </c>
      <c r="O147" s="277">
        <v>2101.46</v>
      </c>
      <c r="R147" s="291">
        <v>3628551.99</v>
      </c>
      <c r="T147" s="274">
        <v>3109210.28</v>
      </c>
      <c r="U147" s="274">
        <v>439430</v>
      </c>
      <c r="V147" s="274">
        <v>833.7</v>
      </c>
      <c r="W147" s="274">
        <v>885307.5</v>
      </c>
      <c r="X147" s="274">
        <v>16523.75</v>
      </c>
      <c r="Y147" s="275">
        <v>1596724.5</v>
      </c>
      <c r="AB147" s="275">
        <v>1829845.22</v>
      </c>
      <c r="AC147" s="275">
        <v>167193.41</v>
      </c>
      <c r="AE147" s="275">
        <v>0</v>
      </c>
      <c r="AF147" s="103">
        <f t="shared" si="13"/>
        <v>989791.49</v>
      </c>
      <c r="AG147" s="37">
        <f t="shared" si="14"/>
        <v>2101.46</v>
      </c>
      <c r="AH147" s="26">
        <f t="shared" si="15"/>
        <v>987690.03</v>
      </c>
      <c r="AI147" s="17">
        <f t="shared" si="16"/>
        <v>4451305.2300000004</v>
      </c>
      <c r="AJ147" s="19">
        <f t="shared" si="17"/>
        <v>3593763.13</v>
      </c>
      <c r="AK147" s="32">
        <f t="shared" si="18"/>
        <v>857542.10000000056</v>
      </c>
    </row>
    <row r="148" spans="1:37" x14ac:dyDescent="0.2">
      <c r="A148" s="1" t="s">
        <v>507</v>
      </c>
      <c r="B148" s="1" t="s">
        <v>508</v>
      </c>
      <c r="C148" s="92">
        <v>5099</v>
      </c>
      <c r="D148" s="93" t="s">
        <v>1227</v>
      </c>
      <c r="E148" s="291" t="s">
        <v>2110</v>
      </c>
      <c r="F148" s="273">
        <v>490745.46</v>
      </c>
      <c r="G148" s="273">
        <v>0</v>
      </c>
      <c r="H148" s="273">
        <v>193079.11</v>
      </c>
      <c r="J148" s="291">
        <v>342934.72</v>
      </c>
      <c r="K148" s="291">
        <v>82142.559999999998</v>
      </c>
      <c r="O148" s="277">
        <v>170</v>
      </c>
      <c r="R148" s="291">
        <v>2252597.11</v>
      </c>
      <c r="T148" s="274">
        <v>2006881.26</v>
      </c>
      <c r="U148" s="274">
        <v>63400</v>
      </c>
      <c r="V148" s="274">
        <v>838.63</v>
      </c>
      <c r="W148" s="274">
        <v>1493915.5</v>
      </c>
      <c r="X148" s="274">
        <v>33000</v>
      </c>
      <c r="Y148" s="275">
        <v>2137181.5</v>
      </c>
      <c r="AB148" s="275">
        <v>926099.25</v>
      </c>
      <c r="AC148" s="275">
        <v>182829.29</v>
      </c>
      <c r="AE148" s="275">
        <v>0</v>
      </c>
      <c r="AF148" s="103">
        <f t="shared" si="13"/>
        <v>683824.57000000007</v>
      </c>
      <c r="AG148" s="37">
        <f t="shared" si="14"/>
        <v>170</v>
      </c>
      <c r="AH148" s="26">
        <f t="shared" si="15"/>
        <v>683654.57000000007</v>
      </c>
      <c r="AI148" s="17">
        <f t="shared" si="16"/>
        <v>3598035.3899999997</v>
      </c>
      <c r="AJ148" s="19">
        <f t="shared" si="17"/>
        <v>3246110.04</v>
      </c>
      <c r="AK148" s="32">
        <f t="shared" si="18"/>
        <v>351925.34999999963</v>
      </c>
    </row>
    <row r="149" spans="1:37" x14ac:dyDescent="0.2">
      <c r="A149" s="1" t="s">
        <v>507</v>
      </c>
      <c r="B149" s="1" t="s">
        <v>508</v>
      </c>
      <c r="C149" s="92">
        <v>2341</v>
      </c>
      <c r="D149" s="93" t="s">
        <v>1228</v>
      </c>
      <c r="E149" s="291" t="s">
        <v>2111</v>
      </c>
      <c r="F149" s="273">
        <v>215311.47</v>
      </c>
      <c r="G149" s="273">
        <v>50725</v>
      </c>
      <c r="H149" s="273">
        <v>37329.18</v>
      </c>
      <c r="J149" s="291">
        <v>1500613.56</v>
      </c>
      <c r="K149" s="291">
        <v>56605.17</v>
      </c>
      <c r="O149" s="277">
        <v>160</v>
      </c>
      <c r="R149" s="291">
        <v>605433.22</v>
      </c>
      <c r="T149" s="274">
        <v>1408445.75</v>
      </c>
      <c r="U149" s="274">
        <v>51125</v>
      </c>
      <c r="V149" s="274">
        <v>366.27</v>
      </c>
      <c r="W149" s="274">
        <v>491799</v>
      </c>
      <c r="Y149" s="275">
        <v>895941</v>
      </c>
      <c r="AB149" s="275">
        <v>729182.34</v>
      </c>
      <c r="AC149" s="275">
        <v>195480.81</v>
      </c>
      <c r="AE149" s="275">
        <v>0</v>
      </c>
      <c r="AF149" s="103">
        <f t="shared" si="13"/>
        <v>303365.64999999997</v>
      </c>
      <c r="AG149" s="37">
        <f t="shared" si="14"/>
        <v>160</v>
      </c>
      <c r="AH149" s="26">
        <f t="shared" si="15"/>
        <v>303205.64999999997</v>
      </c>
      <c r="AI149" s="17">
        <f t="shared" si="16"/>
        <v>1951736.02</v>
      </c>
      <c r="AJ149" s="19">
        <f t="shared" si="17"/>
        <v>1820604.15</v>
      </c>
      <c r="AK149" s="32">
        <f t="shared" si="18"/>
        <v>131131.87000000011</v>
      </c>
    </row>
    <row r="150" spans="1:37" x14ac:dyDescent="0.2">
      <c r="A150" s="1" t="s">
        <v>507</v>
      </c>
      <c r="B150" s="1" t="s">
        <v>508</v>
      </c>
      <c r="C150" s="92">
        <v>1923</v>
      </c>
      <c r="D150" s="93" t="s">
        <v>1229</v>
      </c>
      <c r="E150" s="291" t="s">
        <v>2112</v>
      </c>
      <c r="F150" s="273">
        <v>301166.89</v>
      </c>
      <c r="G150" s="273">
        <v>47680</v>
      </c>
      <c r="H150" s="273">
        <v>81717.22</v>
      </c>
      <c r="J150" s="291">
        <v>1061080.52</v>
      </c>
      <c r="K150" s="291">
        <v>52647.57</v>
      </c>
      <c r="O150" s="277">
        <v>320</v>
      </c>
      <c r="R150" s="291">
        <v>698047.3</v>
      </c>
      <c r="T150" s="274">
        <v>1636318.87</v>
      </c>
      <c r="U150" s="274">
        <v>53140</v>
      </c>
      <c r="V150" s="274">
        <v>483.31</v>
      </c>
      <c r="W150" s="274">
        <v>1398171.5</v>
      </c>
      <c r="X150" s="274">
        <v>33000</v>
      </c>
      <c r="Y150" s="275">
        <v>1796941.5</v>
      </c>
      <c r="AB150" s="275">
        <v>960490.53</v>
      </c>
      <c r="AC150" s="275">
        <v>133024.76999999999</v>
      </c>
      <c r="AE150" s="275">
        <v>0</v>
      </c>
      <c r="AF150" s="103">
        <f t="shared" si="13"/>
        <v>430564.11</v>
      </c>
      <c r="AG150" s="37">
        <f t="shared" si="14"/>
        <v>320</v>
      </c>
      <c r="AH150" s="26">
        <f t="shared" si="15"/>
        <v>430244.11</v>
      </c>
      <c r="AI150" s="17">
        <f t="shared" si="16"/>
        <v>3121113.68</v>
      </c>
      <c r="AJ150" s="19">
        <f t="shared" si="17"/>
        <v>2890456.8000000003</v>
      </c>
      <c r="AK150" s="32">
        <f t="shared" si="18"/>
        <v>230656.87999999989</v>
      </c>
    </row>
    <row r="151" spans="1:37" x14ac:dyDescent="0.2">
      <c r="A151" s="1" t="s">
        <v>507</v>
      </c>
      <c r="B151" s="1" t="s">
        <v>508</v>
      </c>
      <c r="C151" s="92">
        <v>1617</v>
      </c>
      <c r="D151" s="93" t="s">
        <v>1230</v>
      </c>
      <c r="E151" s="291" t="s">
        <v>2113</v>
      </c>
      <c r="F151" s="273">
        <v>194190.06</v>
      </c>
      <c r="G151" s="273">
        <v>64800</v>
      </c>
      <c r="H151" s="273">
        <v>67558.100000000006</v>
      </c>
      <c r="J151" s="291">
        <v>1069480</v>
      </c>
      <c r="K151" s="291">
        <v>90024.34</v>
      </c>
      <c r="O151" s="277">
        <v>760.33</v>
      </c>
      <c r="R151" s="291">
        <v>399608.02</v>
      </c>
      <c r="T151" s="274">
        <v>1089543.17</v>
      </c>
      <c r="U151" s="274">
        <v>50000</v>
      </c>
      <c r="V151" s="274">
        <v>243.55</v>
      </c>
      <c r="W151" s="274">
        <v>359205</v>
      </c>
      <c r="X151" s="274">
        <v>33000</v>
      </c>
      <c r="Y151" s="275">
        <v>730884</v>
      </c>
      <c r="AB151" s="275">
        <v>540715.4</v>
      </c>
      <c r="AC151" s="275">
        <v>117358</v>
      </c>
      <c r="AE151" s="275">
        <v>0</v>
      </c>
      <c r="AF151" s="103">
        <f t="shared" si="13"/>
        <v>326548.16000000003</v>
      </c>
      <c r="AG151" s="37">
        <f t="shared" si="14"/>
        <v>760.33</v>
      </c>
      <c r="AH151" s="26">
        <f t="shared" si="15"/>
        <v>325787.83</v>
      </c>
      <c r="AI151" s="17">
        <f t="shared" si="16"/>
        <v>1531991.72</v>
      </c>
      <c r="AJ151" s="19">
        <f t="shared" si="17"/>
        <v>1388957.4</v>
      </c>
      <c r="AK151" s="32">
        <f t="shared" si="18"/>
        <v>143034.32000000007</v>
      </c>
    </row>
    <row r="152" spans="1:37" x14ac:dyDescent="0.2">
      <c r="A152" s="1" t="s">
        <v>507</v>
      </c>
      <c r="B152" s="1" t="s">
        <v>508</v>
      </c>
      <c r="C152" s="92">
        <v>1689</v>
      </c>
      <c r="D152" s="93" t="s">
        <v>1231</v>
      </c>
      <c r="E152" s="291" t="s">
        <v>2114</v>
      </c>
      <c r="F152" s="273">
        <v>148764.49</v>
      </c>
      <c r="G152" s="273">
        <v>12600</v>
      </c>
      <c r="H152" s="273">
        <v>58087.07</v>
      </c>
      <c r="J152" s="291">
        <v>59962.45</v>
      </c>
      <c r="K152" s="291">
        <v>145622.89000000001</v>
      </c>
      <c r="O152" s="277">
        <v>0</v>
      </c>
      <c r="R152" s="291">
        <v>1677902.08</v>
      </c>
      <c r="T152" s="274">
        <v>1854939.87</v>
      </c>
      <c r="U152" s="274">
        <v>85000</v>
      </c>
      <c r="V152" s="274">
        <v>250.94</v>
      </c>
      <c r="W152" s="274">
        <v>738853.5</v>
      </c>
      <c r="X152" s="274">
        <v>16500</v>
      </c>
      <c r="Y152" s="275">
        <v>1608753.5</v>
      </c>
      <c r="AB152" s="275">
        <v>717282.24</v>
      </c>
      <c r="AC152" s="275">
        <v>104442.92</v>
      </c>
      <c r="AE152" s="275">
        <v>1200</v>
      </c>
      <c r="AF152" s="103">
        <f t="shared" si="13"/>
        <v>219451.56</v>
      </c>
      <c r="AG152" s="37">
        <f t="shared" si="14"/>
        <v>0</v>
      </c>
      <c r="AH152" s="26">
        <f t="shared" si="15"/>
        <v>219451.56</v>
      </c>
      <c r="AI152" s="17">
        <f t="shared" si="16"/>
        <v>2695544.31</v>
      </c>
      <c r="AJ152" s="19">
        <f t="shared" si="17"/>
        <v>2431678.66</v>
      </c>
      <c r="AK152" s="32">
        <f t="shared" si="18"/>
        <v>263865.64999999991</v>
      </c>
    </row>
    <row r="153" spans="1:37" x14ac:dyDescent="0.2">
      <c r="A153" s="1" t="s">
        <v>507</v>
      </c>
      <c r="B153" s="1" t="s">
        <v>508</v>
      </c>
      <c r="C153" s="92">
        <v>4089</v>
      </c>
      <c r="D153" s="93" t="s">
        <v>1232</v>
      </c>
      <c r="E153" s="291" t="s">
        <v>2115</v>
      </c>
      <c r="F153" s="273">
        <v>161774.29</v>
      </c>
      <c r="G153" s="273">
        <v>65200</v>
      </c>
      <c r="H153" s="273">
        <v>93820.44</v>
      </c>
      <c r="J153" s="291">
        <v>736373.22</v>
      </c>
      <c r="K153" s="291">
        <v>117597.11</v>
      </c>
      <c r="O153" s="277">
        <v>320</v>
      </c>
      <c r="R153" s="291">
        <v>511906.95</v>
      </c>
      <c r="T153" s="274">
        <v>2306382.5699999998</v>
      </c>
      <c r="U153" s="274">
        <v>142200</v>
      </c>
      <c r="V153" s="274">
        <v>508.74</v>
      </c>
      <c r="W153" s="274">
        <v>1866953</v>
      </c>
      <c r="X153" s="274">
        <v>49500</v>
      </c>
      <c r="Y153" s="275">
        <v>2796631</v>
      </c>
      <c r="AB153" s="275">
        <v>1184124.93</v>
      </c>
      <c r="AC153" s="275">
        <v>140021.88</v>
      </c>
      <c r="AE153" s="275">
        <v>0</v>
      </c>
      <c r="AF153" s="103">
        <f t="shared" si="13"/>
        <v>320794.73</v>
      </c>
      <c r="AG153" s="37">
        <f t="shared" si="14"/>
        <v>320</v>
      </c>
      <c r="AH153" s="26">
        <f t="shared" si="15"/>
        <v>320474.73</v>
      </c>
      <c r="AI153" s="17">
        <f t="shared" si="16"/>
        <v>4365544.3100000005</v>
      </c>
      <c r="AJ153" s="19">
        <f t="shared" si="17"/>
        <v>4120777.8099999996</v>
      </c>
      <c r="AK153" s="32">
        <f t="shared" si="18"/>
        <v>244766.50000000093</v>
      </c>
    </row>
    <row r="154" spans="1:37" x14ac:dyDescent="0.2">
      <c r="A154" s="1" t="s">
        <v>507</v>
      </c>
      <c r="B154" s="1" t="s">
        <v>508</v>
      </c>
      <c r="C154" s="92">
        <v>5940</v>
      </c>
      <c r="D154" s="93" t="s">
        <v>1233</v>
      </c>
      <c r="E154" s="291" t="s">
        <v>2116</v>
      </c>
      <c r="F154" s="273">
        <v>696685.78</v>
      </c>
      <c r="G154" s="273">
        <v>84400</v>
      </c>
      <c r="H154" s="273">
        <v>74308.44</v>
      </c>
      <c r="J154" s="291">
        <v>671642.85</v>
      </c>
      <c r="K154" s="291">
        <v>151411.28</v>
      </c>
      <c r="O154" s="277">
        <v>740.99</v>
      </c>
      <c r="R154" s="291">
        <v>3252587.34</v>
      </c>
      <c r="T154" s="274">
        <v>2061581.05</v>
      </c>
      <c r="U154" s="274">
        <v>161500</v>
      </c>
      <c r="V154" s="274">
        <v>1046.2</v>
      </c>
      <c r="W154" s="274">
        <v>1370121.5</v>
      </c>
      <c r="X154" s="274">
        <v>33000</v>
      </c>
      <c r="Y154" s="275">
        <v>1973676.5</v>
      </c>
      <c r="AB154" s="275">
        <v>1157726.0900000001</v>
      </c>
      <c r="AC154" s="275">
        <v>233866.27</v>
      </c>
      <c r="AE154" s="275">
        <v>0</v>
      </c>
      <c r="AF154" s="103">
        <f t="shared" si="13"/>
        <v>855394.22</v>
      </c>
      <c r="AG154" s="37">
        <f t="shared" si="14"/>
        <v>740.99</v>
      </c>
      <c r="AH154" s="26">
        <f t="shared" si="15"/>
        <v>854653.23</v>
      </c>
      <c r="AI154" s="17">
        <f t="shared" si="16"/>
        <v>3627248.75</v>
      </c>
      <c r="AJ154" s="19">
        <f t="shared" si="17"/>
        <v>3365268.86</v>
      </c>
      <c r="AK154" s="32">
        <f t="shared" si="18"/>
        <v>261979.89000000013</v>
      </c>
    </row>
    <row r="155" spans="1:37" x14ac:dyDescent="0.2">
      <c r="A155" s="1" t="s">
        <v>507</v>
      </c>
      <c r="B155" s="1" t="s">
        <v>508</v>
      </c>
      <c r="C155" s="92">
        <v>3290</v>
      </c>
      <c r="D155" s="93" t="s">
        <v>1234</v>
      </c>
      <c r="E155" s="291" t="s">
        <v>2161</v>
      </c>
      <c r="F155" s="273">
        <v>416241.29</v>
      </c>
      <c r="G155" s="273">
        <v>12600</v>
      </c>
      <c r="H155" s="273">
        <v>85516.2</v>
      </c>
      <c r="J155" s="291">
        <v>1506747.24</v>
      </c>
      <c r="K155" s="291">
        <v>83456.42</v>
      </c>
      <c r="O155" s="277">
        <v>0</v>
      </c>
      <c r="R155" s="291">
        <v>2705484.32</v>
      </c>
      <c r="T155" s="274">
        <v>1849648.47</v>
      </c>
      <c r="V155" s="274">
        <v>1306.8</v>
      </c>
      <c r="W155" s="274">
        <v>1226549.5</v>
      </c>
      <c r="X155" s="274">
        <v>16500</v>
      </c>
      <c r="Y155" s="275">
        <v>1978846.5</v>
      </c>
      <c r="AB155" s="275">
        <v>936766.13</v>
      </c>
      <c r="AC155" s="275">
        <v>134123.54</v>
      </c>
      <c r="AE155" s="275">
        <v>0</v>
      </c>
      <c r="AF155" s="103">
        <f t="shared" si="13"/>
        <v>514357.49</v>
      </c>
      <c r="AG155" s="37">
        <f t="shared" si="14"/>
        <v>0</v>
      </c>
      <c r="AH155" s="26">
        <f t="shared" si="15"/>
        <v>514357.49</v>
      </c>
      <c r="AI155" s="17">
        <f t="shared" si="16"/>
        <v>3094004.77</v>
      </c>
      <c r="AJ155" s="19">
        <f t="shared" si="17"/>
        <v>3049736.17</v>
      </c>
      <c r="AK155" s="32">
        <f t="shared" si="18"/>
        <v>44268.600000000093</v>
      </c>
    </row>
    <row r="156" spans="1:37" x14ac:dyDescent="0.2">
      <c r="A156" s="1" t="s">
        <v>511</v>
      </c>
      <c r="B156" s="1" t="s">
        <v>512</v>
      </c>
      <c r="C156" s="92">
        <v>3875</v>
      </c>
      <c r="D156" s="93" t="s">
        <v>1235</v>
      </c>
      <c r="E156" s="291" t="s">
        <v>2117</v>
      </c>
      <c r="F156" s="273">
        <v>317821.8</v>
      </c>
      <c r="G156" s="273">
        <v>0</v>
      </c>
      <c r="H156" s="273">
        <v>64506.3</v>
      </c>
      <c r="J156" s="291">
        <v>633343.21</v>
      </c>
      <c r="K156" s="291">
        <v>595261.55000000005</v>
      </c>
      <c r="M156" s="277">
        <v>17820</v>
      </c>
      <c r="O156" s="277">
        <v>1540</v>
      </c>
      <c r="Q156" s="291">
        <v>3450.4</v>
      </c>
      <c r="R156" s="291">
        <v>1733406.94</v>
      </c>
      <c r="T156" s="274">
        <v>1130088.18</v>
      </c>
      <c r="U156" s="274">
        <v>456500</v>
      </c>
      <c r="V156" s="274">
        <v>397.21</v>
      </c>
      <c r="W156" s="274">
        <v>1825860</v>
      </c>
      <c r="X156" s="274">
        <v>350</v>
      </c>
      <c r="Y156" s="275">
        <v>2174670</v>
      </c>
      <c r="AB156" s="275">
        <v>954624.71</v>
      </c>
      <c r="AC156" s="275">
        <v>309692.27</v>
      </c>
      <c r="AF156" s="103">
        <f t="shared" si="13"/>
        <v>382328.1</v>
      </c>
      <c r="AG156" s="37">
        <f t="shared" si="14"/>
        <v>19360</v>
      </c>
      <c r="AH156" s="26">
        <f t="shared" si="15"/>
        <v>362968.1</v>
      </c>
      <c r="AI156" s="17">
        <f t="shared" si="16"/>
        <v>3413195.3899999997</v>
      </c>
      <c r="AJ156" s="19">
        <f t="shared" si="17"/>
        <v>3438986.98</v>
      </c>
      <c r="AK156" s="32">
        <f t="shared" si="18"/>
        <v>-25791.590000000317</v>
      </c>
    </row>
    <row r="157" spans="1:37" x14ac:dyDescent="0.2">
      <c r="A157" s="1" t="s">
        <v>511</v>
      </c>
      <c r="B157" s="1" t="s">
        <v>512</v>
      </c>
      <c r="C157" s="92">
        <v>4209</v>
      </c>
      <c r="D157" s="93" t="s">
        <v>1236</v>
      </c>
      <c r="E157" s="291" t="s">
        <v>2118</v>
      </c>
      <c r="F157" s="273">
        <v>357937.6</v>
      </c>
      <c r="G157" s="273">
        <v>0</v>
      </c>
      <c r="H157" s="273">
        <v>31267.56</v>
      </c>
      <c r="J157" s="291">
        <v>328318.33</v>
      </c>
      <c r="K157" s="291">
        <v>24724.62</v>
      </c>
      <c r="M157" s="277">
        <v>16500</v>
      </c>
      <c r="Q157" s="291">
        <v>-12995.5</v>
      </c>
      <c r="R157" s="291">
        <v>1890457.72</v>
      </c>
      <c r="T157" s="274">
        <v>886410.3</v>
      </c>
      <c r="U157" s="274">
        <v>221000</v>
      </c>
      <c r="V157" s="274">
        <v>370.48</v>
      </c>
      <c r="W157" s="274">
        <v>623800</v>
      </c>
      <c r="Y157" s="275">
        <v>869833</v>
      </c>
      <c r="AB157" s="275">
        <v>558307.57999999996</v>
      </c>
      <c r="AC157" s="275">
        <v>135065.72</v>
      </c>
      <c r="AE157" s="275">
        <v>40500</v>
      </c>
      <c r="AF157" s="103">
        <f t="shared" si="13"/>
        <v>389205.16</v>
      </c>
      <c r="AG157" s="37">
        <f t="shared" si="14"/>
        <v>16500</v>
      </c>
      <c r="AH157" s="26">
        <f t="shared" si="15"/>
        <v>372705.16</v>
      </c>
      <c r="AI157" s="17">
        <f t="shared" si="16"/>
        <v>1731580.78</v>
      </c>
      <c r="AJ157" s="19">
        <f t="shared" si="17"/>
        <v>1603706.3</v>
      </c>
      <c r="AK157" s="32">
        <f t="shared" si="18"/>
        <v>127874.47999999998</v>
      </c>
    </row>
    <row r="158" spans="1:37" x14ac:dyDescent="0.2">
      <c r="A158" s="1" t="s">
        <v>511</v>
      </c>
      <c r="B158" s="1" t="s">
        <v>512</v>
      </c>
      <c r="C158" s="92">
        <v>5209</v>
      </c>
      <c r="D158" s="93" t="s">
        <v>1237</v>
      </c>
      <c r="E158" s="291" t="s">
        <v>2119</v>
      </c>
      <c r="F158" s="273">
        <v>778096.69</v>
      </c>
      <c r="G158" s="273">
        <v>0</v>
      </c>
      <c r="H158" s="273">
        <v>74507.850000000006</v>
      </c>
      <c r="J158" s="291">
        <v>2324664.98</v>
      </c>
      <c r="K158" s="291">
        <v>15838.62</v>
      </c>
      <c r="M158" s="277">
        <v>19860</v>
      </c>
      <c r="O158" s="277">
        <v>324</v>
      </c>
      <c r="Q158" s="291">
        <v>1642</v>
      </c>
      <c r="R158" s="291">
        <v>715300.29</v>
      </c>
      <c r="T158" s="274">
        <v>1290693.1599999999</v>
      </c>
      <c r="U158" s="274">
        <v>497020</v>
      </c>
      <c r="V158" s="274">
        <v>836.63</v>
      </c>
      <c r="W158" s="274">
        <v>1214710</v>
      </c>
      <c r="Y158" s="275">
        <v>1599530</v>
      </c>
      <c r="AB158" s="275">
        <v>1006318.84</v>
      </c>
      <c r="AC158" s="275">
        <v>246455.52</v>
      </c>
      <c r="AE158" s="275">
        <v>2.1</v>
      </c>
      <c r="AF158" s="103">
        <f t="shared" si="13"/>
        <v>852604.53999999992</v>
      </c>
      <c r="AG158" s="37">
        <f t="shared" si="14"/>
        <v>20184</v>
      </c>
      <c r="AH158" s="26">
        <f t="shared" si="15"/>
        <v>832420.53999999992</v>
      </c>
      <c r="AI158" s="17">
        <f t="shared" si="16"/>
        <v>3003259.79</v>
      </c>
      <c r="AJ158" s="19">
        <f t="shared" si="17"/>
        <v>2852306.46</v>
      </c>
      <c r="AK158" s="32">
        <f t="shared" si="18"/>
        <v>150953.33000000007</v>
      </c>
    </row>
    <row r="159" spans="1:37" x14ac:dyDescent="0.2">
      <c r="A159" s="1" t="s">
        <v>511</v>
      </c>
      <c r="B159" s="1" t="s">
        <v>512</v>
      </c>
      <c r="C159" s="92">
        <v>5460</v>
      </c>
      <c r="D159" s="93" t="s">
        <v>1238</v>
      </c>
      <c r="E159" s="291" t="s">
        <v>2120</v>
      </c>
      <c r="F159" s="273">
        <v>628201.43999999994</v>
      </c>
      <c r="G159" s="273">
        <v>0</v>
      </c>
      <c r="H159" s="273">
        <v>96225.93</v>
      </c>
      <c r="J159" s="291">
        <v>368736.79</v>
      </c>
      <c r="K159" s="291">
        <v>57752.45</v>
      </c>
      <c r="M159" s="277">
        <v>15902.5</v>
      </c>
      <c r="O159" s="277">
        <v>5.9</v>
      </c>
      <c r="R159" s="291">
        <v>1595931.52</v>
      </c>
      <c r="T159" s="274">
        <v>1107956.58</v>
      </c>
      <c r="U159" s="274">
        <v>497000</v>
      </c>
      <c r="V159" s="274">
        <v>1566.09</v>
      </c>
      <c r="W159" s="274">
        <v>750640</v>
      </c>
      <c r="X159" s="274">
        <v>1600</v>
      </c>
      <c r="Y159" s="275">
        <v>1109899</v>
      </c>
      <c r="AB159" s="275">
        <v>687238.15</v>
      </c>
      <c r="AC159" s="275">
        <v>128678.79</v>
      </c>
      <c r="AE159" s="275">
        <v>144000.04999999999</v>
      </c>
      <c r="AF159" s="103">
        <f t="shared" si="13"/>
        <v>724427.36999999988</v>
      </c>
      <c r="AG159" s="37">
        <f t="shared" si="14"/>
        <v>15908.4</v>
      </c>
      <c r="AH159" s="26">
        <f t="shared" si="15"/>
        <v>708518.96999999986</v>
      </c>
      <c r="AI159" s="17">
        <f t="shared" si="16"/>
        <v>2358762.67</v>
      </c>
      <c r="AJ159" s="19">
        <f t="shared" si="17"/>
        <v>2069815.99</v>
      </c>
      <c r="AK159" s="32">
        <f t="shared" si="18"/>
        <v>288946.67999999993</v>
      </c>
    </row>
    <row r="160" spans="1:37" x14ac:dyDescent="0.2">
      <c r="A160" s="1" t="s">
        <v>515</v>
      </c>
      <c r="B160" s="1" t="s">
        <v>516</v>
      </c>
      <c r="C160" s="92">
        <v>2090</v>
      </c>
      <c r="D160" s="93" t="s">
        <v>1239</v>
      </c>
      <c r="E160" s="291" t="s">
        <v>2121</v>
      </c>
      <c r="F160" s="273">
        <v>341514.88</v>
      </c>
      <c r="G160" s="273">
        <v>0</v>
      </c>
      <c r="H160" s="273">
        <v>32228.25</v>
      </c>
      <c r="J160" s="291">
        <v>329532.84999999998</v>
      </c>
      <c r="K160" s="291">
        <v>151375.76</v>
      </c>
      <c r="L160" s="277">
        <v>0</v>
      </c>
      <c r="M160" s="277">
        <v>84338</v>
      </c>
      <c r="O160" s="277">
        <v>125</v>
      </c>
      <c r="R160" s="291">
        <v>2218013.29</v>
      </c>
      <c r="T160" s="274">
        <v>1426269.04</v>
      </c>
      <c r="U160" s="274">
        <v>32700</v>
      </c>
      <c r="V160" s="274">
        <v>759.52</v>
      </c>
      <c r="W160" s="274">
        <v>1821104.5</v>
      </c>
      <c r="X160" s="274">
        <v>12897.94</v>
      </c>
      <c r="Y160" s="275">
        <v>2198916.5</v>
      </c>
      <c r="AB160" s="275">
        <v>568313.92000000004</v>
      </c>
      <c r="AC160" s="275">
        <v>93544.639999999999</v>
      </c>
      <c r="AF160" s="103">
        <f t="shared" si="13"/>
        <v>373743.13</v>
      </c>
      <c r="AG160" s="37">
        <f t="shared" si="14"/>
        <v>84463</v>
      </c>
      <c r="AH160" s="26">
        <f t="shared" si="15"/>
        <v>289280.13</v>
      </c>
      <c r="AI160" s="17">
        <f t="shared" si="16"/>
        <v>3293731</v>
      </c>
      <c r="AJ160" s="19">
        <f t="shared" si="17"/>
        <v>2860775.06</v>
      </c>
      <c r="AK160" s="32">
        <f t="shared" si="18"/>
        <v>432955.93999999994</v>
      </c>
    </row>
    <row r="161" spans="1:37" x14ac:dyDescent="0.2">
      <c r="A161" s="1" t="s">
        <v>515</v>
      </c>
      <c r="B161" s="1" t="s">
        <v>516</v>
      </c>
      <c r="C161" s="92">
        <v>3852</v>
      </c>
      <c r="D161" s="93" t="s">
        <v>1240</v>
      </c>
      <c r="E161" s="291" t="s">
        <v>2122</v>
      </c>
      <c r="F161" s="273">
        <v>308482.28999999998</v>
      </c>
      <c r="G161" s="273">
        <v>0</v>
      </c>
      <c r="H161" s="273">
        <v>29920.98</v>
      </c>
      <c r="J161" s="291">
        <v>129636.72</v>
      </c>
      <c r="K161" s="291">
        <v>831312.64</v>
      </c>
      <c r="O161" s="277">
        <v>415.65</v>
      </c>
      <c r="Q161" s="291">
        <v>-117382.42</v>
      </c>
      <c r="R161" s="291">
        <v>1904185.77</v>
      </c>
      <c r="T161" s="274">
        <v>2636562.1800000002</v>
      </c>
      <c r="U161" s="274">
        <v>131545</v>
      </c>
      <c r="V161" s="274">
        <v>410.8</v>
      </c>
      <c r="W161" s="274">
        <v>2311395</v>
      </c>
      <c r="Y161" s="275">
        <v>3015473</v>
      </c>
      <c r="AB161" s="275">
        <v>901161.02</v>
      </c>
      <c r="AC161" s="275">
        <v>154607.22</v>
      </c>
      <c r="AF161" s="103">
        <f t="shared" si="13"/>
        <v>338403.26999999996</v>
      </c>
      <c r="AG161" s="37">
        <f t="shared" si="14"/>
        <v>415.65</v>
      </c>
      <c r="AH161" s="26">
        <f t="shared" si="15"/>
        <v>337987.61999999994</v>
      </c>
      <c r="AI161" s="17">
        <f t="shared" si="16"/>
        <v>5079912.9800000004</v>
      </c>
      <c r="AJ161" s="19">
        <f t="shared" si="17"/>
        <v>4071241.24</v>
      </c>
      <c r="AK161" s="32">
        <f t="shared" si="18"/>
        <v>1008671.7400000002</v>
      </c>
    </row>
    <row r="162" spans="1:37" x14ac:dyDescent="0.2">
      <c r="A162" s="1" t="s">
        <v>515</v>
      </c>
      <c r="B162" s="1" t="s">
        <v>516</v>
      </c>
      <c r="C162" s="92">
        <v>4000</v>
      </c>
      <c r="D162" s="93" t="s">
        <v>1241</v>
      </c>
      <c r="E162" s="291" t="s">
        <v>2123</v>
      </c>
      <c r="F162" s="273">
        <v>225902.88</v>
      </c>
      <c r="G162" s="273">
        <v>0</v>
      </c>
      <c r="H162" s="273">
        <v>17419.490000000002</v>
      </c>
      <c r="J162" s="291">
        <v>404567.36</v>
      </c>
      <c r="K162" s="291">
        <v>834641.94</v>
      </c>
      <c r="O162" s="277">
        <v>486.05</v>
      </c>
      <c r="R162" s="291">
        <v>2050038.21</v>
      </c>
      <c r="T162" s="274">
        <v>2470087.88</v>
      </c>
      <c r="U162" s="274">
        <v>208735</v>
      </c>
      <c r="V162" s="274">
        <v>294.48</v>
      </c>
      <c r="W162" s="274">
        <v>1527070.94</v>
      </c>
      <c r="X162" s="274">
        <v>12897.94</v>
      </c>
      <c r="Y162" s="275">
        <v>2127389.12</v>
      </c>
      <c r="AB162" s="275">
        <v>692740.85</v>
      </c>
      <c r="AC162" s="275">
        <v>166365.98000000001</v>
      </c>
      <c r="AE162" s="275">
        <v>0.28000000000000003</v>
      </c>
      <c r="AF162" s="103">
        <f t="shared" si="13"/>
        <v>243322.37</v>
      </c>
      <c r="AG162" s="37">
        <f t="shared" si="14"/>
        <v>486.05</v>
      </c>
      <c r="AH162" s="26">
        <f t="shared" si="15"/>
        <v>242836.32</v>
      </c>
      <c r="AI162" s="17">
        <f t="shared" si="16"/>
        <v>4219086.24</v>
      </c>
      <c r="AJ162" s="19">
        <f t="shared" si="17"/>
        <v>2986496.23</v>
      </c>
      <c r="AK162" s="32">
        <f t="shared" si="18"/>
        <v>1232590.0100000002</v>
      </c>
    </row>
    <row r="163" spans="1:37" x14ac:dyDescent="0.2">
      <c r="A163" s="1" t="s">
        <v>515</v>
      </c>
      <c r="B163" s="1" t="s">
        <v>516</v>
      </c>
      <c r="C163" s="92">
        <v>5502</v>
      </c>
      <c r="D163" s="93" t="s">
        <v>1242</v>
      </c>
      <c r="E163" s="291" t="s">
        <v>2124</v>
      </c>
      <c r="F163" s="273">
        <v>478637.54</v>
      </c>
      <c r="G163" s="273">
        <v>0</v>
      </c>
      <c r="H163" s="273">
        <v>39772.44</v>
      </c>
      <c r="J163" s="291">
        <v>2129108.5699999998</v>
      </c>
      <c r="K163" s="291">
        <v>255718.9</v>
      </c>
      <c r="O163" s="277">
        <v>497.5</v>
      </c>
      <c r="R163" s="291">
        <v>345682.71</v>
      </c>
      <c r="T163" s="274">
        <v>1609072.79</v>
      </c>
      <c r="U163" s="274">
        <v>192595</v>
      </c>
      <c r="V163" s="274">
        <v>1188.5999999999999</v>
      </c>
      <c r="W163" s="274">
        <v>1927450</v>
      </c>
      <c r="Y163" s="275">
        <v>2800997</v>
      </c>
      <c r="AB163" s="275">
        <v>669848.72</v>
      </c>
      <c r="AC163" s="275">
        <v>381793.69</v>
      </c>
      <c r="AD163" s="275">
        <v>2</v>
      </c>
      <c r="AF163" s="103">
        <f t="shared" si="13"/>
        <v>518409.98</v>
      </c>
      <c r="AG163" s="37">
        <f t="shared" si="14"/>
        <v>497.5</v>
      </c>
      <c r="AH163" s="26">
        <f t="shared" si="15"/>
        <v>517912.48</v>
      </c>
      <c r="AI163" s="17">
        <f t="shared" si="16"/>
        <v>3730306.39</v>
      </c>
      <c r="AJ163" s="19">
        <f t="shared" si="17"/>
        <v>3852641.4099999997</v>
      </c>
      <c r="AK163" s="32">
        <f t="shared" si="18"/>
        <v>-122335.01999999955</v>
      </c>
    </row>
    <row r="164" spans="1:37" x14ac:dyDescent="0.2">
      <c r="A164" s="1" t="s">
        <v>519</v>
      </c>
      <c r="B164" s="1" t="s">
        <v>520</v>
      </c>
      <c r="C164" s="92">
        <v>2505</v>
      </c>
      <c r="D164" s="93" t="s">
        <v>1243</v>
      </c>
      <c r="E164" s="291" t="s">
        <v>2125</v>
      </c>
      <c r="F164" s="273">
        <v>996635.38</v>
      </c>
      <c r="G164" s="273">
        <v>26128</v>
      </c>
      <c r="H164" s="273">
        <v>48205.33</v>
      </c>
      <c r="J164" s="291">
        <v>959935.3</v>
      </c>
      <c r="K164" s="291">
        <v>185880.68</v>
      </c>
      <c r="L164" s="277">
        <v>2400</v>
      </c>
      <c r="M164" s="277">
        <v>28840</v>
      </c>
      <c r="O164" s="277">
        <v>0</v>
      </c>
      <c r="R164" s="291">
        <v>633085.80000000005</v>
      </c>
      <c r="T164" s="274">
        <v>1108987.1100000001</v>
      </c>
      <c r="U164" s="274">
        <v>267350</v>
      </c>
      <c r="V164" s="274">
        <v>2076.31</v>
      </c>
      <c r="W164" s="274">
        <v>978640</v>
      </c>
      <c r="X164" s="274">
        <v>30250</v>
      </c>
      <c r="Y164" s="275">
        <v>1434115</v>
      </c>
      <c r="AB164" s="275">
        <v>588302.26</v>
      </c>
      <c r="AC164" s="275">
        <v>114270.97</v>
      </c>
      <c r="AE164" s="275">
        <v>53300</v>
      </c>
      <c r="AF164" s="103">
        <f t="shared" si="13"/>
        <v>1070968.71</v>
      </c>
      <c r="AG164" s="37">
        <f t="shared" si="14"/>
        <v>31240</v>
      </c>
      <c r="AH164" s="26">
        <f t="shared" si="15"/>
        <v>1039728.71</v>
      </c>
      <c r="AI164" s="17">
        <f t="shared" si="16"/>
        <v>2387303.42</v>
      </c>
      <c r="AJ164" s="19">
        <f t="shared" si="17"/>
        <v>2189988.23</v>
      </c>
      <c r="AK164" s="32">
        <f t="shared" si="18"/>
        <v>197315.18999999994</v>
      </c>
    </row>
    <row r="165" spans="1:37" x14ac:dyDescent="0.2">
      <c r="A165" s="1" t="s">
        <v>519</v>
      </c>
      <c r="B165" s="1" t="s">
        <v>520</v>
      </c>
      <c r="C165" s="92">
        <v>3733</v>
      </c>
      <c r="D165" s="93" t="s">
        <v>1244</v>
      </c>
      <c r="E165" s="291" t="s">
        <v>2126</v>
      </c>
      <c r="F165" s="273">
        <v>767839.73</v>
      </c>
      <c r="G165" s="273">
        <v>0</v>
      </c>
      <c r="H165" s="273">
        <v>38673.31</v>
      </c>
      <c r="J165" s="291">
        <v>114744.76</v>
      </c>
      <c r="K165" s="291">
        <v>158619.06</v>
      </c>
      <c r="M165" s="277">
        <v>60562.5</v>
      </c>
      <c r="O165" s="277">
        <v>0</v>
      </c>
      <c r="R165" s="291">
        <v>1315994.6399999999</v>
      </c>
      <c r="T165" s="274">
        <v>1388764.56</v>
      </c>
      <c r="V165" s="274">
        <v>1916.62</v>
      </c>
      <c r="W165" s="274">
        <v>1192190</v>
      </c>
      <c r="X165" s="274">
        <v>35939</v>
      </c>
      <c r="Y165" s="275">
        <v>1840089</v>
      </c>
      <c r="AB165" s="275">
        <v>718909.06</v>
      </c>
      <c r="AC165" s="275">
        <v>103238.08</v>
      </c>
      <c r="AF165" s="103">
        <f t="shared" si="13"/>
        <v>806513.04</v>
      </c>
      <c r="AG165" s="37">
        <f t="shared" si="14"/>
        <v>60562.5</v>
      </c>
      <c r="AH165" s="26">
        <f t="shared" si="15"/>
        <v>745950.54</v>
      </c>
      <c r="AI165" s="17">
        <f t="shared" si="16"/>
        <v>2618810.1800000002</v>
      </c>
      <c r="AJ165" s="19">
        <f t="shared" si="17"/>
        <v>2662236.14</v>
      </c>
      <c r="AK165" s="32">
        <f t="shared" si="18"/>
        <v>-43425.959999999963</v>
      </c>
    </row>
    <row r="166" spans="1:37" x14ac:dyDescent="0.2">
      <c r="A166" s="1" t="s">
        <v>519</v>
      </c>
      <c r="B166" s="1" t="s">
        <v>520</v>
      </c>
      <c r="C166" s="92">
        <v>5221</v>
      </c>
      <c r="D166" s="93" t="s">
        <v>1245</v>
      </c>
      <c r="E166" s="291" t="s">
        <v>2127</v>
      </c>
      <c r="F166" s="273">
        <v>496819.91</v>
      </c>
      <c r="G166" s="273">
        <v>0</v>
      </c>
      <c r="H166" s="273">
        <v>53400.53</v>
      </c>
      <c r="J166" s="291">
        <v>124868.62</v>
      </c>
      <c r="K166" s="291">
        <v>72657.149999999994</v>
      </c>
      <c r="L166" s="277">
        <v>4400</v>
      </c>
      <c r="O166" s="277">
        <v>299.95999999999998</v>
      </c>
      <c r="R166" s="291">
        <v>1954472.19</v>
      </c>
      <c r="T166" s="274">
        <v>1701355.54</v>
      </c>
      <c r="U166" s="274">
        <v>309284</v>
      </c>
      <c r="V166" s="274">
        <v>1032</v>
      </c>
      <c r="W166" s="274">
        <v>1046027.74</v>
      </c>
      <c r="X166" s="274">
        <v>6000</v>
      </c>
      <c r="Y166" s="275">
        <v>1651767.74</v>
      </c>
      <c r="AB166" s="275">
        <v>852807.06</v>
      </c>
      <c r="AC166" s="275">
        <v>747768.56</v>
      </c>
      <c r="AF166" s="103">
        <f t="shared" si="13"/>
        <v>550220.43999999994</v>
      </c>
      <c r="AG166" s="37">
        <f t="shared" si="14"/>
        <v>4699.96</v>
      </c>
      <c r="AH166" s="26">
        <f t="shared" si="15"/>
        <v>545520.48</v>
      </c>
      <c r="AI166" s="17">
        <f t="shared" si="16"/>
        <v>3063699.2800000003</v>
      </c>
      <c r="AJ166" s="19">
        <f t="shared" si="17"/>
        <v>3252343.36</v>
      </c>
      <c r="AK166" s="32">
        <f t="shared" si="18"/>
        <v>-188644.07999999961</v>
      </c>
    </row>
    <row r="167" spans="1:37" x14ac:dyDescent="0.2">
      <c r="A167" s="1" t="s">
        <v>519</v>
      </c>
      <c r="B167" s="1" t="s">
        <v>520</v>
      </c>
      <c r="C167" s="92">
        <v>2747</v>
      </c>
      <c r="D167" s="93" t="s">
        <v>1246</v>
      </c>
      <c r="E167" s="291" t="s">
        <v>2128</v>
      </c>
      <c r="F167" s="273">
        <v>469053.52</v>
      </c>
      <c r="G167" s="273">
        <v>26128</v>
      </c>
      <c r="H167" s="273">
        <v>42331.75</v>
      </c>
      <c r="J167" s="291">
        <v>564883.15</v>
      </c>
      <c r="K167" s="291">
        <v>44659.95</v>
      </c>
      <c r="L167" s="277">
        <v>11490</v>
      </c>
      <c r="M167" s="277">
        <v>12139.28</v>
      </c>
      <c r="O167" s="277">
        <v>0</v>
      </c>
      <c r="R167" s="291">
        <v>1659140.58</v>
      </c>
      <c r="T167" s="274">
        <v>1156454.77</v>
      </c>
      <c r="V167" s="274">
        <v>1107.17</v>
      </c>
      <c r="W167" s="274">
        <v>1883800</v>
      </c>
      <c r="X167" s="274">
        <v>30000</v>
      </c>
      <c r="Y167" s="275">
        <v>2324606</v>
      </c>
      <c r="AB167" s="275">
        <v>641024.35</v>
      </c>
      <c r="AC167" s="275">
        <v>132794.31</v>
      </c>
      <c r="AF167" s="103">
        <f t="shared" si="13"/>
        <v>537513.27</v>
      </c>
      <c r="AG167" s="37">
        <f t="shared" si="14"/>
        <v>23629.279999999999</v>
      </c>
      <c r="AH167" s="26">
        <f t="shared" si="15"/>
        <v>513883.99</v>
      </c>
      <c r="AI167" s="17">
        <f t="shared" si="16"/>
        <v>3071361.94</v>
      </c>
      <c r="AJ167" s="19">
        <f t="shared" si="17"/>
        <v>3098424.66</v>
      </c>
      <c r="AK167" s="32">
        <f t="shared" si="18"/>
        <v>-27062.720000000205</v>
      </c>
    </row>
    <row r="168" spans="1:37" x14ac:dyDescent="0.2">
      <c r="A168" s="1" t="s">
        <v>519</v>
      </c>
      <c r="B168" s="1" t="s">
        <v>520</v>
      </c>
      <c r="C168" s="92">
        <v>3860</v>
      </c>
      <c r="D168" s="93" t="s">
        <v>1247</v>
      </c>
      <c r="E168" s="291" t="s">
        <v>2129</v>
      </c>
      <c r="F168" s="273">
        <v>265024.15999999997</v>
      </c>
      <c r="G168" s="273">
        <v>41324</v>
      </c>
      <c r="H168" s="273">
        <v>119458.44</v>
      </c>
      <c r="J168" s="291">
        <v>554806.73</v>
      </c>
      <c r="K168" s="291">
        <v>146476.57999999999</v>
      </c>
      <c r="L168" s="277">
        <v>10000</v>
      </c>
      <c r="M168" s="277">
        <v>10843.5</v>
      </c>
      <c r="O168" s="277">
        <v>139.83000000000001</v>
      </c>
      <c r="Q168" s="291">
        <v>7821</v>
      </c>
      <c r="R168" s="291">
        <v>3430123.36</v>
      </c>
      <c r="T168" s="274">
        <v>1501565.7</v>
      </c>
      <c r="U168" s="274">
        <v>159900</v>
      </c>
      <c r="V168" s="274">
        <v>758.45</v>
      </c>
      <c r="W168" s="274">
        <v>2293920</v>
      </c>
      <c r="X168" s="274">
        <v>95300</v>
      </c>
      <c r="Y168" s="275">
        <v>2862740</v>
      </c>
      <c r="AB168" s="275">
        <v>732897.71</v>
      </c>
      <c r="AC168" s="275">
        <v>230762.91</v>
      </c>
      <c r="AF168" s="103">
        <f t="shared" si="13"/>
        <v>425806.6</v>
      </c>
      <c r="AG168" s="37">
        <f t="shared" si="14"/>
        <v>20983.33</v>
      </c>
      <c r="AH168" s="26">
        <f t="shared" si="15"/>
        <v>404823.26999999996</v>
      </c>
      <c r="AI168" s="17">
        <f t="shared" si="16"/>
        <v>4051444.15</v>
      </c>
      <c r="AJ168" s="19">
        <f t="shared" si="17"/>
        <v>3826400.62</v>
      </c>
      <c r="AK168" s="32">
        <f t="shared" si="18"/>
        <v>225043.5299999998</v>
      </c>
    </row>
    <row r="169" spans="1:37" x14ac:dyDescent="0.2">
      <c r="A169" s="1" t="s">
        <v>523</v>
      </c>
      <c r="B169" s="1" t="s">
        <v>524</v>
      </c>
      <c r="C169" s="92">
        <v>992</v>
      </c>
      <c r="D169" s="93" t="s">
        <v>1248</v>
      </c>
      <c r="E169" s="291" t="s">
        <v>2130</v>
      </c>
      <c r="F169" s="273">
        <v>351397.15</v>
      </c>
      <c r="G169" s="273">
        <v>0</v>
      </c>
      <c r="H169" s="273">
        <v>57048.83</v>
      </c>
      <c r="J169" s="291">
        <v>416996.33</v>
      </c>
      <c r="K169" s="291">
        <v>110920.57</v>
      </c>
      <c r="O169" s="277">
        <v>901.92</v>
      </c>
      <c r="Q169" s="291">
        <v>-11100</v>
      </c>
      <c r="R169" s="291">
        <v>2074034.47</v>
      </c>
      <c r="T169" s="274">
        <v>1061796.32</v>
      </c>
      <c r="U169" s="274">
        <v>68800</v>
      </c>
      <c r="V169" s="274">
        <v>1014.81</v>
      </c>
      <c r="W169" s="274">
        <v>627900</v>
      </c>
      <c r="X169" s="274">
        <v>1400</v>
      </c>
      <c r="Y169" s="275">
        <v>1329800</v>
      </c>
      <c r="Z169" s="275">
        <v>30000</v>
      </c>
      <c r="AA169" s="275">
        <v>540</v>
      </c>
      <c r="AB169" s="275">
        <v>468998.71</v>
      </c>
      <c r="AC169" s="275">
        <v>27382.23</v>
      </c>
      <c r="AF169" s="103">
        <f t="shared" si="13"/>
        <v>408445.98000000004</v>
      </c>
      <c r="AG169" s="37">
        <f t="shared" si="14"/>
        <v>901.92</v>
      </c>
      <c r="AH169" s="26">
        <f t="shared" si="15"/>
        <v>407544.06000000006</v>
      </c>
      <c r="AI169" s="17">
        <f t="shared" si="16"/>
        <v>1760911.1300000001</v>
      </c>
      <c r="AJ169" s="19">
        <f t="shared" si="17"/>
        <v>1856720.94</v>
      </c>
      <c r="AK169" s="32">
        <f t="shared" si="18"/>
        <v>-95809.809999999823</v>
      </c>
    </row>
    <row r="170" spans="1:37" x14ac:dyDescent="0.2">
      <c r="A170" s="1" t="s">
        <v>523</v>
      </c>
      <c r="B170" s="1" t="s">
        <v>524</v>
      </c>
      <c r="C170" s="92">
        <v>5690</v>
      </c>
      <c r="D170" s="93" t="s">
        <v>1249</v>
      </c>
      <c r="E170" s="291" t="s">
        <v>2131</v>
      </c>
      <c r="F170" s="273">
        <v>390613.87</v>
      </c>
      <c r="G170" s="273">
        <v>0</v>
      </c>
      <c r="H170" s="273">
        <v>73268.58</v>
      </c>
      <c r="J170" s="291">
        <v>262954.59999999998</v>
      </c>
      <c r="K170" s="291">
        <v>44646.53</v>
      </c>
      <c r="O170" s="277">
        <v>140880.07999999999</v>
      </c>
      <c r="Q170" s="291">
        <v>-2514.46</v>
      </c>
      <c r="R170" s="291">
        <v>2188176.4900000002</v>
      </c>
      <c r="T170" s="274">
        <v>1993152.9</v>
      </c>
      <c r="U170" s="274">
        <v>165000</v>
      </c>
      <c r="V170" s="274">
        <v>27.8</v>
      </c>
      <c r="W170" s="274">
        <v>1020070</v>
      </c>
      <c r="X170" s="274">
        <v>4500</v>
      </c>
      <c r="Y170" s="275">
        <v>1996433</v>
      </c>
      <c r="AB170" s="275">
        <v>981662.33</v>
      </c>
      <c r="AC170" s="275">
        <v>127563.33</v>
      </c>
      <c r="AF170" s="103">
        <f t="shared" si="13"/>
        <v>463882.45</v>
      </c>
      <c r="AG170" s="37">
        <f t="shared" si="14"/>
        <v>140880.07999999999</v>
      </c>
      <c r="AH170" s="26">
        <f t="shared" si="15"/>
        <v>323002.37</v>
      </c>
      <c r="AI170" s="17">
        <f t="shared" si="16"/>
        <v>3182750.6999999997</v>
      </c>
      <c r="AJ170" s="19">
        <f t="shared" si="17"/>
        <v>3105658.66</v>
      </c>
      <c r="AK170" s="32">
        <f t="shared" si="18"/>
        <v>77092.039999999572</v>
      </c>
    </row>
    <row r="171" spans="1:37" x14ac:dyDescent="0.2">
      <c r="A171" s="1" t="s">
        <v>523</v>
      </c>
      <c r="B171" s="1" t="s">
        <v>524</v>
      </c>
      <c r="C171" s="92">
        <v>3265</v>
      </c>
      <c r="D171" s="93" t="s">
        <v>1250</v>
      </c>
      <c r="E171" s="291" t="s">
        <v>2132</v>
      </c>
      <c r="F171" s="273">
        <v>298888.84999999998</v>
      </c>
      <c r="G171" s="273">
        <v>0</v>
      </c>
      <c r="H171" s="273">
        <v>110083.58</v>
      </c>
      <c r="J171" s="291">
        <v>496232.65</v>
      </c>
      <c r="K171" s="291">
        <v>688494.52</v>
      </c>
      <c r="O171" s="277">
        <v>4468</v>
      </c>
      <c r="Q171" s="291">
        <v>-65</v>
      </c>
      <c r="R171" s="291">
        <v>1890317.34</v>
      </c>
      <c r="T171" s="274">
        <v>1753855.92</v>
      </c>
      <c r="U171" s="274">
        <v>90000</v>
      </c>
      <c r="V171" s="274">
        <v>1124</v>
      </c>
      <c r="W171" s="274">
        <v>1191328</v>
      </c>
      <c r="X171" s="274">
        <v>4200</v>
      </c>
      <c r="Y171" s="275">
        <v>1752238</v>
      </c>
      <c r="AB171" s="275">
        <v>1153148.05</v>
      </c>
      <c r="AC171" s="275">
        <v>114339.37</v>
      </c>
      <c r="AF171" s="103">
        <f t="shared" si="13"/>
        <v>408972.43</v>
      </c>
      <c r="AG171" s="37">
        <f t="shared" si="14"/>
        <v>4468</v>
      </c>
      <c r="AH171" s="26">
        <f t="shared" si="15"/>
        <v>404504.43</v>
      </c>
      <c r="AI171" s="17">
        <f t="shared" si="16"/>
        <v>3040507.92</v>
      </c>
      <c r="AJ171" s="19">
        <f t="shared" si="17"/>
        <v>3019725.42</v>
      </c>
      <c r="AK171" s="32">
        <f t="shared" si="18"/>
        <v>20782.5</v>
      </c>
    </row>
    <row r="172" spans="1:37" x14ac:dyDescent="0.2">
      <c r="A172" s="1" t="s">
        <v>523</v>
      </c>
      <c r="B172" s="1" t="s">
        <v>524</v>
      </c>
      <c r="C172" s="92">
        <v>5131</v>
      </c>
      <c r="D172" s="93" t="s">
        <v>1251</v>
      </c>
      <c r="E172" s="291" t="s">
        <v>2133</v>
      </c>
      <c r="F172" s="273">
        <v>564168.56000000006</v>
      </c>
      <c r="G172" s="273">
        <v>0</v>
      </c>
      <c r="H172" s="273">
        <v>46320.14</v>
      </c>
      <c r="J172" s="291">
        <v>340266.95</v>
      </c>
      <c r="K172" s="291">
        <v>167376.24</v>
      </c>
      <c r="O172" s="277">
        <v>185901.8</v>
      </c>
      <c r="Q172" s="291">
        <v>-2270</v>
      </c>
      <c r="R172" s="291">
        <v>2400624.13</v>
      </c>
      <c r="T172" s="274">
        <v>1321225.75</v>
      </c>
      <c r="U172" s="274">
        <v>321630</v>
      </c>
      <c r="V172" s="274">
        <v>1018.68</v>
      </c>
      <c r="W172" s="274">
        <v>1900286</v>
      </c>
      <c r="X172" s="274">
        <v>3700</v>
      </c>
      <c r="Y172" s="275">
        <v>2489776</v>
      </c>
      <c r="AA172" s="275">
        <v>4874</v>
      </c>
      <c r="AB172" s="275">
        <v>851391.78</v>
      </c>
      <c r="AC172" s="275">
        <v>176469.17</v>
      </c>
      <c r="AF172" s="103">
        <f t="shared" si="13"/>
        <v>610488.70000000007</v>
      </c>
      <c r="AG172" s="37">
        <f t="shared" si="14"/>
        <v>185901.8</v>
      </c>
      <c r="AH172" s="26">
        <f t="shared" si="15"/>
        <v>424586.90000000008</v>
      </c>
      <c r="AI172" s="17">
        <f t="shared" si="16"/>
        <v>3547860.4299999997</v>
      </c>
      <c r="AJ172" s="19">
        <f t="shared" si="17"/>
        <v>3522510.95</v>
      </c>
      <c r="AK172" s="32">
        <f t="shared" si="18"/>
        <v>25349.479999999516</v>
      </c>
    </row>
    <row r="173" spans="1:37" x14ac:dyDescent="0.2">
      <c r="A173" s="1" t="s">
        <v>523</v>
      </c>
      <c r="B173" s="1" t="s">
        <v>524</v>
      </c>
      <c r="C173" s="92">
        <v>3470</v>
      </c>
      <c r="D173" s="93" t="s">
        <v>1252</v>
      </c>
      <c r="E173" s="291" t="s">
        <v>2134</v>
      </c>
      <c r="F173" s="273">
        <v>686798.27</v>
      </c>
      <c r="G173" s="273">
        <v>0</v>
      </c>
      <c r="H173" s="273">
        <v>29038.32</v>
      </c>
      <c r="J173" s="291">
        <v>714558</v>
      </c>
      <c r="K173" s="291">
        <v>521582.42</v>
      </c>
      <c r="O173" s="277">
        <v>13640.35</v>
      </c>
      <c r="Q173" s="291">
        <v>-16.899999999999999</v>
      </c>
      <c r="R173" s="291">
        <v>1658240.02</v>
      </c>
      <c r="T173" s="274">
        <v>1939331.22</v>
      </c>
      <c r="U173" s="274">
        <v>121800</v>
      </c>
      <c r="V173" s="274">
        <v>1886.21</v>
      </c>
      <c r="W173" s="274">
        <v>1115210</v>
      </c>
      <c r="X173" s="274">
        <v>1710</v>
      </c>
      <c r="Y173" s="275">
        <v>2107494</v>
      </c>
      <c r="AB173" s="275">
        <v>1154366.08</v>
      </c>
      <c r="AC173" s="275">
        <v>173307.3</v>
      </c>
      <c r="AF173" s="103">
        <f t="shared" si="13"/>
        <v>715836.59</v>
      </c>
      <c r="AG173" s="37">
        <f t="shared" si="14"/>
        <v>13640.35</v>
      </c>
      <c r="AH173" s="26">
        <f t="shared" si="15"/>
        <v>702196.24</v>
      </c>
      <c r="AI173" s="17">
        <f t="shared" si="16"/>
        <v>3179937.4299999997</v>
      </c>
      <c r="AJ173" s="19">
        <f t="shared" si="17"/>
        <v>3435167.38</v>
      </c>
      <c r="AK173" s="32">
        <f t="shared" si="18"/>
        <v>-255229.95000000019</v>
      </c>
    </row>
    <row r="174" spans="1:37" x14ac:dyDescent="0.2">
      <c r="A174" s="1" t="s">
        <v>523</v>
      </c>
      <c r="B174" s="1" t="s">
        <v>524</v>
      </c>
      <c r="C174" s="92">
        <v>6314</v>
      </c>
      <c r="D174" s="93" t="s">
        <v>1253</v>
      </c>
      <c r="E174" s="291" t="s">
        <v>2135</v>
      </c>
      <c r="F174" s="273">
        <v>140082.60999999999</v>
      </c>
      <c r="G174" s="273">
        <v>0</v>
      </c>
      <c r="H174" s="273">
        <v>40078.04</v>
      </c>
      <c r="J174" s="291">
        <v>409224.23</v>
      </c>
      <c r="K174" s="291">
        <v>68933.58</v>
      </c>
      <c r="Q174" s="291">
        <v>14226.53</v>
      </c>
      <c r="R174" s="291">
        <v>2400624.13</v>
      </c>
      <c r="T174" s="274">
        <v>1965927.47</v>
      </c>
      <c r="U174" s="274">
        <v>242725</v>
      </c>
      <c r="V174" s="274">
        <v>560.74</v>
      </c>
      <c r="W174" s="274">
        <v>1119741</v>
      </c>
      <c r="X174" s="274">
        <v>4400</v>
      </c>
      <c r="Y174" s="275">
        <v>2214527</v>
      </c>
      <c r="AB174" s="275">
        <v>1047093.43</v>
      </c>
      <c r="AC174" s="275">
        <v>97833.03</v>
      </c>
      <c r="AF174" s="103">
        <f t="shared" si="13"/>
        <v>180160.65</v>
      </c>
      <c r="AG174" s="37">
        <f t="shared" si="14"/>
        <v>0</v>
      </c>
      <c r="AH174" s="26">
        <f t="shared" si="15"/>
        <v>180160.65</v>
      </c>
      <c r="AI174" s="17">
        <f t="shared" si="16"/>
        <v>3333354.21</v>
      </c>
      <c r="AJ174" s="19">
        <f t="shared" si="17"/>
        <v>3359453.46</v>
      </c>
      <c r="AK174" s="32">
        <f t="shared" si="18"/>
        <v>-26099.25</v>
      </c>
    </row>
    <row r="175" spans="1:37" x14ac:dyDescent="0.2">
      <c r="A175" s="1" t="s">
        <v>527</v>
      </c>
      <c r="B175" s="1" t="s">
        <v>528</v>
      </c>
      <c r="C175" s="92">
        <v>4818</v>
      </c>
      <c r="D175" s="93" t="s">
        <v>1254</v>
      </c>
      <c r="E175" s="291" t="s">
        <v>2136</v>
      </c>
      <c r="F175" s="273">
        <v>1039602.54</v>
      </c>
      <c r="G175" s="273">
        <v>17380</v>
      </c>
      <c r="H175" s="273">
        <v>13109.73</v>
      </c>
      <c r="J175" s="291">
        <v>150842.99</v>
      </c>
      <c r="K175" s="291">
        <v>87397.57</v>
      </c>
      <c r="O175" s="277">
        <v>65.42</v>
      </c>
      <c r="R175" s="291">
        <v>1908740.29</v>
      </c>
      <c r="T175" s="274">
        <v>1822277.42</v>
      </c>
      <c r="U175" s="274">
        <v>452850</v>
      </c>
      <c r="V175" s="274">
        <v>2543.16</v>
      </c>
      <c r="W175" s="274">
        <v>1343990</v>
      </c>
      <c r="X175" s="274">
        <v>2379.98</v>
      </c>
      <c r="Y175" s="275">
        <v>2024610</v>
      </c>
      <c r="AB175" s="275">
        <v>779788.21</v>
      </c>
      <c r="AC175" s="275">
        <v>149952.76999999999</v>
      </c>
      <c r="AF175" s="103">
        <f t="shared" si="13"/>
        <v>1070092.27</v>
      </c>
      <c r="AG175" s="37">
        <f t="shared" si="14"/>
        <v>65.42</v>
      </c>
      <c r="AH175" s="26">
        <f t="shared" si="15"/>
        <v>1070026.8500000001</v>
      </c>
      <c r="AI175" s="17">
        <f t="shared" si="16"/>
        <v>3624040.56</v>
      </c>
      <c r="AJ175" s="19">
        <f t="shared" si="17"/>
        <v>2954350.98</v>
      </c>
      <c r="AK175" s="32">
        <f t="shared" si="18"/>
        <v>669689.58000000007</v>
      </c>
    </row>
    <row r="176" spans="1:37" x14ac:dyDescent="0.2">
      <c r="A176" s="1" t="s">
        <v>527</v>
      </c>
      <c r="B176" s="1" t="s">
        <v>528</v>
      </c>
      <c r="C176" s="92">
        <v>3493</v>
      </c>
      <c r="D176" s="93" t="s">
        <v>1255</v>
      </c>
      <c r="E176" s="291" t="s">
        <v>2137</v>
      </c>
      <c r="F176" s="273">
        <v>903050.99</v>
      </c>
      <c r="G176" s="273">
        <v>55740</v>
      </c>
      <c r="H176" s="273">
        <v>23332.18</v>
      </c>
      <c r="J176" s="291">
        <v>529536.73</v>
      </c>
      <c r="K176" s="291">
        <v>222847.82</v>
      </c>
      <c r="O176" s="277">
        <v>972.06</v>
      </c>
      <c r="R176" s="291">
        <v>2036218.61</v>
      </c>
      <c r="T176" s="274">
        <v>2280183.2200000002</v>
      </c>
      <c r="U176" s="274">
        <v>202360</v>
      </c>
      <c r="V176" s="274">
        <v>1038.6099999999999</v>
      </c>
      <c r="W176" s="274">
        <v>1384950</v>
      </c>
      <c r="Y176" s="275">
        <v>2520665</v>
      </c>
      <c r="AB176" s="275">
        <v>596265.05000000005</v>
      </c>
      <c r="AC176" s="275">
        <v>268635.55</v>
      </c>
      <c r="AF176" s="103">
        <f t="shared" si="13"/>
        <v>982123.17</v>
      </c>
      <c r="AG176" s="37">
        <f t="shared" si="14"/>
        <v>972.06</v>
      </c>
      <c r="AH176" s="26">
        <f t="shared" si="15"/>
        <v>981151.11</v>
      </c>
      <c r="AI176" s="17">
        <f t="shared" si="16"/>
        <v>3868531.83</v>
      </c>
      <c r="AJ176" s="19">
        <f t="shared" si="17"/>
        <v>3385565.5999999996</v>
      </c>
      <c r="AK176" s="32">
        <f t="shared" si="18"/>
        <v>482966.23000000045</v>
      </c>
    </row>
    <row r="177" spans="1:37" x14ac:dyDescent="0.2">
      <c r="A177" s="1" t="s">
        <v>527</v>
      </c>
      <c r="B177" s="1" t="s">
        <v>528</v>
      </c>
      <c r="C177" s="92">
        <v>2171</v>
      </c>
      <c r="D177" s="93" t="s">
        <v>1256</v>
      </c>
      <c r="E177" s="291" t="s">
        <v>2138</v>
      </c>
      <c r="F177" s="273">
        <v>723458.23</v>
      </c>
      <c r="G177" s="273">
        <v>12240</v>
      </c>
      <c r="H177" s="273">
        <v>16365.18</v>
      </c>
      <c r="J177" s="291">
        <v>141056.29999999999</v>
      </c>
      <c r="K177" s="291">
        <v>241416.95</v>
      </c>
      <c r="O177" s="277">
        <v>337.38</v>
      </c>
      <c r="Q177" s="291">
        <v>1858.62</v>
      </c>
      <c r="R177" s="291">
        <v>2581996.2400000002</v>
      </c>
      <c r="T177" s="274">
        <v>1269057.43</v>
      </c>
      <c r="U177" s="274">
        <v>149878</v>
      </c>
      <c r="V177" s="274">
        <v>882.33</v>
      </c>
      <c r="W177" s="274">
        <v>1169030</v>
      </c>
      <c r="Y177" s="275">
        <v>1670155</v>
      </c>
      <c r="AB177" s="275">
        <v>382138.92</v>
      </c>
      <c r="AC177" s="275">
        <v>203017.76</v>
      </c>
      <c r="AF177" s="103">
        <f t="shared" si="13"/>
        <v>752063.41</v>
      </c>
      <c r="AG177" s="37">
        <f t="shared" si="14"/>
        <v>337.38</v>
      </c>
      <c r="AH177" s="26">
        <f t="shared" si="15"/>
        <v>751726.03</v>
      </c>
      <c r="AI177" s="17">
        <f t="shared" si="16"/>
        <v>2588847.7599999998</v>
      </c>
      <c r="AJ177" s="19">
        <f t="shared" si="17"/>
        <v>2255311.6799999997</v>
      </c>
      <c r="AK177" s="32">
        <f t="shared" si="18"/>
        <v>333536.08000000007</v>
      </c>
    </row>
    <row r="178" spans="1:37" x14ac:dyDescent="0.2">
      <c r="A178" s="1" t="s">
        <v>527</v>
      </c>
      <c r="B178" s="1" t="s">
        <v>528</v>
      </c>
      <c r="C178" s="92">
        <v>4974</v>
      </c>
      <c r="D178" s="93" t="s">
        <v>1257</v>
      </c>
      <c r="E178" s="291" t="s">
        <v>2139</v>
      </c>
      <c r="F178" s="273">
        <v>551583.36</v>
      </c>
      <c r="G178" s="273">
        <v>38600</v>
      </c>
      <c r="H178" s="273">
        <v>13098.64</v>
      </c>
      <c r="I178" s="273">
        <v>26120</v>
      </c>
      <c r="J178" s="291">
        <v>242785.66</v>
      </c>
      <c r="K178" s="291">
        <v>203873.53</v>
      </c>
      <c r="O178" s="277">
        <v>2590.8200000000002</v>
      </c>
      <c r="R178" s="291">
        <v>1442473.15</v>
      </c>
      <c r="T178" s="274">
        <v>1802477.22</v>
      </c>
      <c r="U178" s="274">
        <v>159954</v>
      </c>
      <c r="V178" s="274">
        <v>1084.3699999999999</v>
      </c>
      <c r="W178" s="274">
        <v>995620</v>
      </c>
      <c r="X178" s="274">
        <v>180</v>
      </c>
      <c r="Y178" s="275">
        <v>1730960</v>
      </c>
      <c r="AB178" s="275">
        <v>897234.28</v>
      </c>
      <c r="AC178" s="275">
        <v>188397.77</v>
      </c>
      <c r="AF178" s="103">
        <f t="shared" si="13"/>
        <v>629402</v>
      </c>
      <c r="AG178" s="37">
        <f t="shared" si="14"/>
        <v>2590.8200000000002</v>
      </c>
      <c r="AH178" s="26">
        <f t="shared" si="15"/>
        <v>626811.18000000005</v>
      </c>
      <c r="AI178" s="17">
        <f t="shared" si="16"/>
        <v>2959315.59</v>
      </c>
      <c r="AJ178" s="19">
        <f t="shared" si="17"/>
        <v>2816592.0500000003</v>
      </c>
      <c r="AK178" s="32">
        <f t="shared" si="18"/>
        <v>142723.53999999957</v>
      </c>
    </row>
    <row r="179" spans="1:37" x14ac:dyDescent="0.2">
      <c r="A179" s="1" t="s">
        <v>527</v>
      </c>
      <c r="B179" s="1" t="s">
        <v>528</v>
      </c>
      <c r="C179" s="92">
        <v>2190</v>
      </c>
      <c r="D179" s="93" t="s">
        <v>1258</v>
      </c>
      <c r="E179" s="291" t="s">
        <v>2140</v>
      </c>
      <c r="F179" s="273">
        <v>797930</v>
      </c>
      <c r="G179" s="273">
        <v>36550</v>
      </c>
      <c r="H179" s="273">
        <v>6254.52</v>
      </c>
      <c r="J179" s="291">
        <v>302079.99</v>
      </c>
      <c r="K179" s="291">
        <v>131326.16</v>
      </c>
      <c r="O179" s="277">
        <v>0</v>
      </c>
      <c r="R179" s="291">
        <v>1708773.29</v>
      </c>
      <c r="T179" s="274">
        <v>1161070.78</v>
      </c>
      <c r="U179" s="274">
        <v>104920</v>
      </c>
      <c r="V179" s="274">
        <v>1324.22</v>
      </c>
      <c r="W179" s="274">
        <v>1067430</v>
      </c>
      <c r="Y179" s="275">
        <v>1484660</v>
      </c>
      <c r="AB179" s="275">
        <v>545645.92000000004</v>
      </c>
      <c r="AC179" s="275">
        <v>182195.44</v>
      </c>
      <c r="AF179" s="103">
        <f t="shared" si="13"/>
        <v>840734.52</v>
      </c>
      <c r="AG179" s="37">
        <f t="shared" si="14"/>
        <v>0</v>
      </c>
      <c r="AH179" s="26">
        <f t="shared" si="15"/>
        <v>840734.52</v>
      </c>
      <c r="AI179" s="17">
        <f t="shared" si="16"/>
        <v>2334745</v>
      </c>
      <c r="AJ179" s="19">
        <f t="shared" si="17"/>
        <v>2212501.36</v>
      </c>
      <c r="AK179" s="32">
        <f t="shared" si="18"/>
        <v>122243.64000000013</v>
      </c>
    </row>
    <row r="180" spans="1:37" x14ac:dyDescent="0.2">
      <c r="A180" s="1" t="s">
        <v>527</v>
      </c>
      <c r="B180" s="1" t="s">
        <v>528</v>
      </c>
      <c r="C180" s="92">
        <v>3183</v>
      </c>
      <c r="D180" s="93" t="s">
        <v>1259</v>
      </c>
      <c r="E180" s="291" t="s">
        <v>2141</v>
      </c>
      <c r="F180" s="273">
        <v>533559.56000000006</v>
      </c>
      <c r="G180" s="273">
        <v>32800</v>
      </c>
      <c r="H180" s="273">
        <v>13353.84</v>
      </c>
      <c r="J180" s="291">
        <v>31012.959999999999</v>
      </c>
      <c r="K180" s="291">
        <v>114898.02</v>
      </c>
      <c r="O180" s="277">
        <v>199.58</v>
      </c>
      <c r="Q180" s="291">
        <v>1311</v>
      </c>
      <c r="R180" s="291">
        <v>1572242.02</v>
      </c>
      <c r="T180" s="274">
        <v>1314826.24</v>
      </c>
      <c r="U180" s="274">
        <v>143600</v>
      </c>
      <c r="V180" s="274">
        <v>1782.97</v>
      </c>
      <c r="W180" s="274">
        <v>1030700</v>
      </c>
      <c r="Y180" s="275">
        <v>1526870</v>
      </c>
      <c r="AB180" s="275">
        <v>520130.94</v>
      </c>
      <c r="AC180" s="275">
        <v>64646.77</v>
      </c>
      <c r="AF180" s="103">
        <f t="shared" si="13"/>
        <v>579713.4</v>
      </c>
      <c r="AG180" s="37">
        <f t="shared" si="14"/>
        <v>199.58</v>
      </c>
      <c r="AH180" s="26">
        <f t="shared" si="15"/>
        <v>579513.82000000007</v>
      </c>
      <c r="AI180" s="17">
        <f t="shared" si="16"/>
        <v>2490909.21</v>
      </c>
      <c r="AJ180" s="19">
        <f t="shared" si="17"/>
        <v>2111647.71</v>
      </c>
      <c r="AK180" s="32">
        <f t="shared" si="18"/>
        <v>379261.5</v>
      </c>
    </row>
    <row r="181" spans="1:37" x14ac:dyDescent="0.2">
      <c r="A181" s="1" t="s">
        <v>527</v>
      </c>
      <c r="B181" s="1" t="s">
        <v>528</v>
      </c>
      <c r="C181" s="92">
        <v>3642</v>
      </c>
      <c r="D181" s="93" t="s">
        <v>1260</v>
      </c>
      <c r="E181" s="291" t="s">
        <v>2142</v>
      </c>
      <c r="F181" s="273">
        <v>567717.15</v>
      </c>
      <c r="G181" s="273">
        <v>22520</v>
      </c>
      <c r="H181" s="273">
        <v>19191.93</v>
      </c>
      <c r="J181" s="291">
        <v>96721.75</v>
      </c>
      <c r="K181" s="291">
        <v>174067.95</v>
      </c>
      <c r="O181" s="277">
        <v>514.24</v>
      </c>
      <c r="R181" s="291">
        <v>1286359.3700000001</v>
      </c>
      <c r="T181" s="274">
        <v>1559977.3</v>
      </c>
      <c r="U181" s="274">
        <v>230000</v>
      </c>
      <c r="V181" s="274">
        <v>893.04</v>
      </c>
      <c r="W181" s="274">
        <v>1108530</v>
      </c>
      <c r="Y181" s="275">
        <v>1647220</v>
      </c>
      <c r="AB181" s="275">
        <v>587264.62</v>
      </c>
      <c r="AC181" s="275">
        <v>89750.54</v>
      </c>
      <c r="AF181" s="103">
        <f t="shared" si="13"/>
        <v>609429.08000000007</v>
      </c>
      <c r="AG181" s="37">
        <f t="shared" si="14"/>
        <v>514.24</v>
      </c>
      <c r="AH181" s="26">
        <f t="shared" si="15"/>
        <v>608914.84000000008</v>
      </c>
      <c r="AI181" s="17">
        <f t="shared" si="16"/>
        <v>2899400.34</v>
      </c>
      <c r="AJ181" s="19">
        <f t="shared" si="17"/>
        <v>2324235.16</v>
      </c>
      <c r="AK181" s="32">
        <f t="shared" si="18"/>
        <v>575165.1799999997</v>
      </c>
    </row>
    <row r="182" spans="1:37" x14ac:dyDescent="0.2">
      <c r="A182" s="1" t="s">
        <v>531</v>
      </c>
      <c r="B182" s="1" t="s">
        <v>533</v>
      </c>
      <c r="C182" s="92">
        <v>3093</v>
      </c>
      <c r="D182" s="93" t="s">
        <v>1261</v>
      </c>
      <c r="E182" s="291" t="s">
        <v>2143</v>
      </c>
      <c r="F182" s="273">
        <v>497210.89</v>
      </c>
      <c r="G182" s="273">
        <v>37235.14</v>
      </c>
      <c r="H182" s="273">
        <v>66560.52</v>
      </c>
      <c r="J182" s="291">
        <v>256821.21</v>
      </c>
      <c r="K182" s="291">
        <v>109031.08</v>
      </c>
      <c r="L182" s="277">
        <v>58919.47</v>
      </c>
      <c r="M182" s="277">
        <v>10091.620000000001</v>
      </c>
      <c r="N182" s="277">
        <v>1107</v>
      </c>
      <c r="Q182" s="291">
        <v>2696</v>
      </c>
      <c r="R182" s="291">
        <v>1621669.25</v>
      </c>
      <c r="T182" s="274">
        <v>765625.52</v>
      </c>
      <c r="U182" s="274">
        <v>73870</v>
      </c>
      <c r="V182" s="274">
        <v>805.24</v>
      </c>
      <c r="W182" s="274">
        <v>588280</v>
      </c>
      <c r="X182" s="274">
        <v>235871.4</v>
      </c>
      <c r="Y182" s="275">
        <v>966583</v>
      </c>
      <c r="AB182" s="275">
        <v>437146.51</v>
      </c>
      <c r="AC182" s="275">
        <v>86694.01</v>
      </c>
      <c r="AE182" s="275">
        <v>102.46</v>
      </c>
      <c r="AF182" s="103">
        <f t="shared" si="13"/>
        <v>601006.55000000005</v>
      </c>
      <c r="AG182" s="37">
        <f t="shared" si="14"/>
        <v>70118.09</v>
      </c>
      <c r="AH182" s="26">
        <f t="shared" si="15"/>
        <v>530888.46000000008</v>
      </c>
      <c r="AI182" s="17">
        <f t="shared" si="16"/>
        <v>1664452.16</v>
      </c>
      <c r="AJ182" s="19">
        <f t="shared" si="17"/>
        <v>1490525.98</v>
      </c>
      <c r="AK182" s="32">
        <f t="shared" si="18"/>
        <v>173926.17999999993</v>
      </c>
    </row>
    <row r="183" spans="1:37" x14ac:dyDescent="0.2">
      <c r="A183" s="1" t="s">
        <v>531</v>
      </c>
      <c r="B183" s="1" t="s">
        <v>533</v>
      </c>
      <c r="C183" s="92">
        <v>2775</v>
      </c>
      <c r="D183" s="93" t="s">
        <v>1262</v>
      </c>
      <c r="E183" s="291" t="s">
        <v>2144</v>
      </c>
      <c r="F183" s="273">
        <v>345758.02</v>
      </c>
      <c r="G183" s="273">
        <v>61638</v>
      </c>
      <c r="H183" s="273">
        <v>74419.02</v>
      </c>
      <c r="J183" s="291">
        <v>367586.36</v>
      </c>
      <c r="K183" s="291">
        <v>98123.02</v>
      </c>
      <c r="L183" s="277">
        <v>63760</v>
      </c>
      <c r="R183" s="291">
        <v>2143817.25</v>
      </c>
      <c r="T183" s="274">
        <v>1356464.65</v>
      </c>
      <c r="U183" s="274">
        <v>286250</v>
      </c>
      <c r="V183" s="274">
        <v>439.86</v>
      </c>
      <c r="W183" s="274">
        <v>1312890</v>
      </c>
      <c r="X183" s="274">
        <v>80385</v>
      </c>
      <c r="Y183" s="275">
        <v>1804260</v>
      </c>
      <c r="AB183" s="275">
        <v>727660.65</v>
      </c>
      <c r="AC183" s="275">
        <v>141609.35999999999</v>
      </c>
      <c r="AF183" s="103">
        <f t="shared" si="13"/>
        <v>481815.04000000004</v>
      </c>
      <c r="AG183" s="37">
        <f t="shared" si="14"/>
        <v>63760</v>
      </c>
      <c r="AH183" s="26">
        <f t="shared" si="15"/>
        <v>418055.04000000004</v>
      </c>
      <c r="AI183" s="17">
        <f t="shared" si="16"/>
        <v>3036429.51</v>
      </c>
      <c r="AJ183" s="19">
        <f t="shared" si="17"/>
        <v>2673530.0099999998</v>
      </c>
      <c r="AK183" s="32">
        <f t="shared" si="18"/>
        <v>362899.5</v>
      </c>
    </row>
    <row r="184" spans="1:37" x14ac:dyDescent="0.2">
      <c r="A184" s="1" t="s">
        <v>531</v>
      </c>
      <c r="B184" s="1" t="s">
        <v>533</v>
      </c>
      <c r="C184" s="92">
        <v>2224</v>
      </c>
      <c r="D184" s="93" t="s">
        <v>1263</v>
      </c>
      <c r="E184" s="291" t="s">
        <v>2145</v>
      </c>
      <c r="F184" s="273">
        <v>494065.47</v>
      </c>
      <c r="G184" s="273">
        <v>19205.95</v>
      </c>
      <c r="H184" s="273">
        <v>28370.57</v>
      </c>
      <c r="J184" s="291">
        <v>2368700.42</v>
      </c>
      <c r="K184" s="291">
        <v>196917.94</v>
      </c>
      <c r="L184" s="277">
        <v>24135</v>
      </c>
      <c r="O184" s="277">
        <v>210</v>
      </c>
      <c r="R184" s="291">
        <v>309335.96999999997</v>
      </c>
      <c r="T184" s="274">
        <v>843615.16</v>
      </c>
      <c r="U184" s="274">
        <v>93960</v>
      </c>
      <c r="V184" s="274">
        <v>23.29</v>
      </c>
      <c r="W184" s="274">
        <v>934880</v>
      </c>
      <c r="X184" s="274">
        <v>126600</v>
      </c>
      <c r="Y184" s="275">
        <v>1249960</v>
      </c>
      <c r="AB184" s="275">
        <v>476644.88</v>
      </c>
      <c r="AC184" s="275">
        <v>158292.85999999999</v>
      </c>
      <c r="AF184" s="103">
        <f t="shared" si="13"/>
        <v>541641.99</v>
      </c>
      <c r="AG184" s="37">
        <f t="shared" si="14"/>
        <v>24345</v>
      </c>
      <c r="AH184" s="26">
        <f t="shared" si="15"/>
        <v>517296.99</v>
      </c>
      <c r="AI184" s="17">
        <f t="shared" si="16"/>
        <v>1999078.4500000002</v>
      </c>
      <c r="AJ184" s="19">
        <f t="shared" si="17"/>
        <v>1884897.7399999998</v>
      </c>
      <c r="AK184" s="32">
        <f t="shared" si="18"/>
        <v>114180.71000000043</v>
      </c>
    </row>
    <row r="185" spans="1:37" x14ac:dyDescent="0.2">
      <c r="A185" s="1" t="s">
        <v>531</v>
      </c>
      <c r="B185" s="1" t="s">
        <v>533</v>
      </c>
      <c r="C185" s="92">
        <v>2037</v>
      </c>
      <c r="D185" s="93" t="s">
        <v>1264</v>
      </c>
      <c r="E185" s="291" t="s">
        <v>2146</v>
      </c>
      <c r="F185" s="273">
        <v>223850.23</v>
      </c>
      <c r="G185" s="273">
        <v>29293.61</v>
      </c>
      <c r="H185" s="273">
        <v>33064.71</v>
      </c>
      <c r="J185" s="291">
        <v>105284.57</v>
      </c>
      <c r="K185" s="291">
        <v>83370.03</v>
      </c>
      <c r="L185" s="277">
        <v>12300</v>
      </c>
      <c r="M185" s="277">
        <v>55037</v>
      </c>
      <c r="O185" s="277">
        <v>7911</v>
      </c>
      <c r="Q185" s="291">
        <v>-20000</v>
      </c>
      <c r="R185" s="291">
        <v>1558084.6</v>
      </c>
      <c r="T185" s="274">
        <v>908450.14</v>
      </c>
      <c r="U185" s="274">
        <v>86800</v>
      </c>
      <c r="V185" s="274">
        <v>479.94</v>
      </c>
      <c r="W185" s="274">
        <v>633650</v>
      </c>
      <c r="X185" s="274">
        <v>95292.99</v>
      </c>
      <c r="Y185" s="275">
        <v>1038300</v>
      </c>
      <c r="AB185" s="275">
        <v>630754.96</v>
      </c>
      <c r="AC185" s="275">
        <v>128116.59</v>
      </c>
      <c r="AF185" s="103">
        <f t="shared" si="13"/>
        <v>286208.55000000005</v>
      </c>
      <c r="AG185" s="37">
        <f t="shared" si="14"/>
        <v>75248</v>
      </c>
      <c r="AH185" s="26">
        <f t="shared" si="15"/>
        <v>210960.55000000005</v>
      </c>
      <c r="AI185" s="17">
        <f t="shared" si="16"/>
        <v>1724673.07</v>
      </c>
      <c r="AJ185" s="19">
        <f t="shared" si="17"/>
        <v>1797171.55</v>
      </c>
      <c r="AK185" s="32">
        <f t="shared" si="18"/>
        <v>-72498.479999999981</v>
      </c>
    </row>
    <row r="186" spans="1:37" x14ac:dyDescent="0.2">
      <c r="A186" s="1" t="s">
        <v>531</v>
      </c>
      <c r="B186" s="1" t="s">
        <v>533</v>
      </c>
      <c r="C186" s="92">
        <v>3571</v>
      </c>
      <c r="D186" s="93" t="s">
        <v>1265</v>
      </c>
      <c r="E186" s="291" t="s">
        <v>2147</v>
      </c>
      <c r="F186" s="273">
        <v>485652.3</v>
      </c>
      <c r="G186" s="273">
        <v>54684.15</v>
      </c>
      <c r="H186" s="273">
        <v>27912.9</v>
      </c>
      <c r="J186" s="291">
        <v>402936.96</v>
      </c>
      <c r="K186" s="291">
        <v>248336.58</v>
      </c>
      <c r="L186" s="277">
        <v>300</v>
      </c>
      <c r="Q186" s="291">
        <v>20571.91</v>
      </c>
      <c r="R186" s="291">
        <v>1939631.19</v>
      </c>
      <c r="T186" s="274">
        <v>1640032.03</v>
      </c>
      <c r="U186" s="274">
        <v>148490</v>
      </c>
      <c r="V186" s="274">
        <v>730.31</v>
      </c>
      <c r="W186" s="274">
        <v>1068690</v>
      </c>
      <c r="X186" s="274">
        <v>164766</v>
      </c>
      <c r="Y186" s="275">
        <v>1867316.96</v>
      </c>
      <c r="AB186" s="275">
        <v>706307.15</v>
      </c>
      <c r="AC186" s="275">
        <v>226957.92</v>
      </c>
      <c r="AF186" s="103">
        <f t="shared" si="13"/>
        <v>568249.35</v>
      </c>
      <c r="AG186" s="37">
        <f t="shared" si="14"/>
        <v>300</v>
      </c>
      <c r="AH186" s="26">
        <f t="shared" si="15"/>
        <v>567949.35</v>
      </c>
      <c r="AI186" s="17">
        <f t="shared" si="16"/>
        <v>3022708.34</v>
      </c>
      <c r="AJ186" s="19">
        <f t="shared" si="17"/>
        <v>2800582.03</v>
      </c>
      <c r="AK186" s="32">
        <f t="shared" si="18"/>
        <v>222126.31000000006</v>
      </c>
    </row>
    <row r="187" spans="1:37" x14ac:dyDescent="0.2">
      <c r="A187" s="1" t="s">
        <v>531</v>
      </c>
      <c r="B187" s="1" t="s">
        <v>533</v>
      </c>
      <c r="C187" s="92">
        <v>6793</v>
      </c>
      <c r="D187" s="93" t="s">
        <v>1266</v>
      </c>
      <c r="E187" s="291" t="s">
        <v>2148</v>
      </c>
      <c r="F187" s="273">
        <v>620906.69999999995</v>
      </c>
      <c r="G187" s="273">
        <v>39817.75</v>
      </c>
      <c r="H187" s="273">
        <v>212323.01</v>
      </c>
      <c r="J187" s="291">
        <v>132545.72</v>
      </c>
      <c r="K187" s="291">
        <v>118844.28</v>
      </c>
      <c r="L187" s="277">
        <v>15000</v>
      </c>
      <c r="M187" s="277">
        <v>10500</v>
      </c>
      <c r="O187" s="277">
        <v>457</v>
      </c>
      <c r="R187" s="291">
        <v>2258666.42</v>
      </c>
      <c r="T187" s="274">
        <v>2036625.99</v>
      </c>
      <c r="U187" s="274">
        <v>115720</v>
      </c>
      <c r="V187" s="274">
        <v>1124.4100000000001</v>
      </c>
      <c r="W187" s="274">
        <v>1796940</v>
      </c>
      <c r="X187" s="274">
        <v>167308.01999999999</v>
      </c>
      <c r="Y187" s="275">
        <v>2796687</v>
      </c>
      <c r="AB187" s="275">
        <v>801893.95</v>
      </c>
      <c r="AC187" s="275">
        <v>219677.43</v>
      </c>
      <c r="AF187" s="103">
        <f t="shared" si="13"/>
        <v>873047.46</v>
      </c>
      <c r="AG187" s="37">
        <f t="shared" si="14"/>
        <v>25957</v>
      </c>
      <c r="AH187" s="26">
        <f t="shared" si="15"/>
        <v>847090.46</v>
      </c>
      <c r="AI187" s="17">
        <f t="shared" si="16"/>
        <v>4117718.4200000004</v>
      </c>
      <c r="AJ187" s="19">
        <f t="shared" si="17"/>
        <v>3818258.3800000004</v>
      </c>
      <c r="AK187" s="32">
        <f t="shared" si="18"/>
        <v>299460.04000000004</v>
      </c>
    </row>
    <row r="188" spans="1:37" x14ac:dyDescent="0.2">
      <c r="A188" s="1" t="s">
        <v>531</v>
      </c>
      <c r="B188" s="1" t="s">
        <v>533</v>
      </c>
      <c r="C188" s="92">
        <v>1011</v>
      </c>
      <c r="D188" s="93" t="s">
        <v>1267</v>
      </c>
      <c r="E188" s="291" t="s">
        <v>2149</v>
      </c>
      <c r="F188" s="273">
        <v>172561.87</v>
      </c>
      <c r="G188" s="273">
        <v>43189.4</v>
      </c>
      <c r="H188" s="273">
        <v>53047.25</v>
      </c>
      <c r="J188" s="291">
        <v>-45554.37</v>
      </c>
      <c r="K188" s="291">
        <v>714837.61</v>
      </c>
      <c r="L188" s="277">
        <v>19622</v>
      </c>
      <c r="M188" s="277">
        <v>40377.5</v>
      </c>
      <c r="Q188" s="291">
        <v>7230</v>
      </c>
      <c r="R188" s="291">
        <v>3335566.08</v>
      </c>
      <c r="T188" s="274">
        <v>680762.29</v>
      </c>
      <c r="U188" s="274">
        <v>43600</v>
      </c>
      <c r="V188" s="274">
        <v>723.02</v>
      </c>
      <c r="W188" s="274">
        <v>692785</v>
      </c>
      <c r="X188" s="274">
        <v>726677</v>
      </c>
      <c r="Y188" s="275">
        <v>907421</v>
      </c>
      <c r="AB188" s="275">
        <v>447969.8</v>
      </c>
      <c r="AC188" s="275">
        <v>168982.2</v>
      </c>
      <c r="AE188" s="275">
        <v>70.12</v>
      </c>
      <c r="AF188" s="103">
        <f t="shared" si="13"/>
        <v>268798.52</v>
      </c>
      <c r="AG188" s="37">
        <f t="shared" si="14"/>
        <v>59999.5</v>
      </c>
      <c r="AH188" s="26">
        <f t="shared" si="15"/>
        <v>208799.02000000002</v>
      </c>
      <c r="AI188" s="17">
        <f t="shared" si="16"/>
        <v>2144547.31</v>
      </c>
      <c r="AJ188" s="19">
        <f t="shared" si="17"/>
        <v>1524443.12</v>
      </c>
      <c r="AK188" s="32">
        <f t="shared" si="18"/>
        <v>620104.18999999994</v>
      </c>
    </row>
    <row r="189" spans="1:37" x14ac:dyDescent="0.2">
      <c r="A189" s="1" t="s">
        <v>531</v>
      </c>
      <c r="B189" s="1" t="s">
        <v>533</v>
      </c>
      <c r="C189" s="92">
        <v>3164</v>
      </c>
      <c r="D189" s="93" t="s">
        <v>1268</v>
      </c>
      <c r="E189" s="291" t="s">
        <v>2150</v>
      </c>
      <c r="F189" s="273">
        <v>499526.08</v>
      </c>
      <c r="G189" s="273">
        <v>0</v>
      </c>
      <c r="H189" s="273">
        <v>21701.62</v>
      </c>
      <c r="J189" s="291">
        <v>291996.26</v>
      </c>
      <c r="K189" s="291">
        <v>80650.25</v>
      </c>
      <c r="L189" s="277">
        <v>29390</v>
      </c>
      <c r="M189" s="277">
        <v>54198.99</v>
      </c>
      <c r="O189" s="277">
        <v>0</v>
      </c>
      <c r="R189" s="291">
        <v>1980732.96</v>
      </c>
      <c r="T189" s="274">
        <v>1495890.98</v>
      </c>
      <c r="U189" s="274">
        <v>109750</v>
      </c>
      <c r="V189" s="274">
        <v>1651.56</v>
      </c>
      <c r="W189" s="274">
        <v>836165</v>
      </c>
      <c r="X189" s="274">
        <v>193985.61</v>
      </c>
      <c r="Y189" s="275">
        <v>1564411</v>
      </c>
      <c r="AB189" s="275">
        <v>700933.91</v>
      </c>
      <c r="AC189" s="275">
        <v>183822.04</v>
      </c>
      <c r="AF189" s="103">
        <f t="shared" si="13"/>
        <v>521227.7</v>
      </c>
      <c r="AG189" s="37">
        <f t="shared" si="14"/>
        <v>83588.989999999991</v>
      </c>
      <c r="AH189" s="26">
        <f t="shared" si="15"/>
        <v>437638.71</v>
      </c>
      <c r="AI189" s="17">
        <f t="shared" si="16"/>
        <v>2637443.15</v>
      </c>
      <c r="AJ189" s="19">
        <f t="shared" si="17"/>
        <v>2449166.9500000002</v>
      </c>
      <c r="AK189" s="32">
        <f t="shared" si="18"/>
        <v>188276.19999999972</v>
      </c>
    </row>
    <row r="190" spans="1:37" x14ac:dyDescent="0.2">
      <c r="AF190" s="103">
        <f t="shared" si="13"/>
        <v>0</v>
      </c>
      <c r="AG190" s="37">
        <f t="shared" si="14"/>
        <v>0</v>
      </c>
      <c r="AH190" s="26">
        <f t="shared" si="15"/>
        <v>0</v>
      </c>
      <c r="AI190" s="17">
        <f t="shared" si="16"/>
        <v>0</v>
      </c>
      <c r="AJ190" s="19">
        <f t="shared" si="17"/>
        <v>0</v>
      </c>
      <c r="AK190" s="32">
        <f t="shared" si="18"/>
        <v>0</v>
      </c>
    </row>
    <row r="191" spans="1:37" x14ac:dyDescent="0.2">
      <c r="AF191" s="103">
        <f t="shared" si="13"/>
        <v>0</v>
      </c>
      <c r="AG191" s="37">
        <f t="shared" si="14"/>
        <v>0</v>
      </c>
      <c r="AH191" s="26">
        <f t="shared" si="15"/>
        <v>0</v>
      </c>
      <c r="AI191" s="17">
        <f t="shared" si="16"/>
        <v>0</v>
      </c>
      <c r="AJ191" s="19">
        <f t="shared" si="17"/>
        <v>0</v>
      </c>
      <c r="AK191" s="32">
        <f t="shared" si="18"/>
        <v>0</v>
      </c>
    </row>
    <row r="192" spans="1:37" x14ac:dyDescent="0.2">
      <c r="AF192" s="103">
        <f t="shared" si="13"/>
        <v>0</v>
      </c>
      <c r="AG192" s="37">
        <f t="shared" si="14"/>
        <v>0</v>
      </c>
      <c r="AH192" s="26">
        <f t="shared" si="15"/>
        <v>0</v>
      </c>
      <c r="AI192" s="17">
        <f t="shared" si="16"/>
        <v>0</v>
      </c>
      <c r="AJ192" s="19">
        <f t="shared" si="17"/>
        <v>0</v>
      </c>
      <c r="AK192" s="32">
        <f t="shared" si="18"/>
        <v>0</v>
      </c>
    </row>
    <row r="193" spans="32:36" x14ac:dyDescent="0.2">
      <c r="AF193" s="101"/>
      <c r="AH193" s="38"/>
      <c r="AI193" s="39"/>
      <c r="AJ193" s="28"/>
    </row>
    <row r="194" spans="32:36" x14ac:dyDescent="0.2">
      <c r="AF194" s="101"/>
      <c r="AH194" s="38"/>
    </row>
    <row r="195" spans="32:36" x14ac:dyDescent="0.2">
      <c r="AH195" s="3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9"/>
  <sheetViews>
    <sheetView topLeftCell="AD1" zoomScale="70" zoomScaleNormal="70" workbookViewId="0">
      <selection activeCell="AG1" sqref="A1:AG1048576"/>
    </sheetView>
  </sheetViews>
  <sheetFormatPr defaultColWidth="9.125" defaultRowHeight="14.25" x14ac:dyDescent="0.2"/>
  <cols>
    <col min="1" max="1" width="49.125" style="56" bestFit="1" customWidth="1"/>
    <col min="2" max="2" width="33.125" style="123" bestFit="1" customWidth="1"/>
    <col min="3" max="3" width="32.25" style="123" bestFit="1" customWidth="1"/>
    <col min="4" max="4" width="24" style="123" bestFit="1" customWidth="1"/>
    <col min="5" max="6" width="15.875" style="56" bestFit="1" customWidth="1"/>
    <col min="7" max="7" width="21.75" style="56" bestFit="1" customWidth="1"/>
    <col min="8" max="8" width="21.625" style="56" bestFit="1" customWidth="1"/>
    <col min="9" max="9" width="18" style="297" bestFit="1" customWidth="1"/>
    <col min="10" max="10" width="20.125" style="297" bestFit="1" customWidth="1"/>
    <col min="11" max="11" width="19.625" style="297" bestFit="1" customWidth="1"/>
    <col min="12" max="12" width="21.5" style="297" bestFit="1" customWidth="1"/>
    <col min="13" max="13" width="23.625" style="56" bestFit="1" customWidth="1"/>
    <col min="14" max="14" width="27.75" style="56" bestFit="1" customWidth="1"/>
    <col min="15" max="15" width="27.875" style="56" bestFit="1" customWidth="1"/>
    <col min="16" max="16" width="15.875" style="56" bestFit="1" customWidth="1"/>
    <col min="17" max="17" width="42.5" style="100" bestFit="1" customWidth="1"/>
    <col min="18" max="18" width="27.375" style="100" bestFit="1" customWidth="1"/>
    <col min="19" max="19" width="44.125" style="100" bestFit="1" customWidth="1"/>
    <col min="20" max="20" width="44.875" style="100" bestFit="1" customWidth="1"/>
    <col min="21" max="21" width="29" style="100" bestFit="1" customWidth="1"/>
    <col min="22" max="22" width="54.5" style="100" bestFit="1" customWidth="1"/>
    <col min="23" max="23" width="31" style="100" bestFit="1" customWidth="1"/>
    <col min="24" max="24" width="15.875" style="100" bestFit="1" customWidth="1"/>
    <col min="25" max="25" width="20.375" style="124" bestFit="1" customWidth="1"/>
    <col min="26" max="26" width="26.75" style="124" bestFit="1" customWidth="1"/>
    <col min="27" max="27" width="25.125" style="124" bestFit="1" customWidth="1"/>
    <col min="28" max="28" width="42.375" style="124" bestFit="1" customWidth="1"/>
    <col min="29" max="29" width="30.875" style="124" bestFit="1" customWidth="1"/>
    <col min="30" max="30" width="22.75" style="124" bestFit="1" customWidth="1"/>
    <col min="31" max="31" width="26.75" style="124" bestFit="1" customWidth="1"/>
    <col min="32" max="32" width="39.25" style="124" bestFit="1" customWidth="1"/>
    <col min="33" max="33" width="33.125" style="124" bestFit="1" customWidth="1"/>
    <col min="34" max="16384" width="9.125" style="266"/>
  </cols>
  <sheetData>
    <row r="1" spans="1:33" x14ac:dyDescent="0.2">
      <c r="A1" s="62" t="s">
        <v>590</v>
      </c>
      <c r="B1" s="295" t="s">
        <v>1437</v>
      </c>
      <c r="C1" s="295" t="s">
        <v>1438</v>
      </c>
      <c r="D1" s="295" t="s">
        <v>1439</v>
      </c>
      <c r="E1" s="62" t="s">
        <v>1441</v>
      </c>
      <c r="F1" s="62" t="s">
        <v>1442</v>
      </c>
      <c r="G1" s="62" t="s">
        <v>1443</v>
      </c>
      <c r="H1" s="62" t="s">
        <v>1567</v>
      </c>
      <c r="I1" s="297" t="s">
        <v>1444</v>
      </c>
      <c r="J1" s="297" t="s">
        <v>1445</v>
      </c>
      <c r="K1" s="297" t="s">
        <v>1446</v>
      </c>
      <c r="L1" s="297" t="s">
        <v>1447</v>
      </c>
      <c r="M1" s="62" t="s">
        <v>1448</v>
      </c>
      <c r="N1" s="62" t="s">
        <v>1449</v>
      </c>
      <c r="O1" s="62" t="s">
        <v>1450</v>
      </c>
      <c r="P1" s="62" t="s">
        <v>1451</v>
      </c>
      <c r="Q1" s="52" t="s">
        <v>2167</v>
      </c>
      <c r="R1" s="52" t="s">
        <v>1452</v>
      </c>
      <c r="S1" s="52" t="s">
        <v>1453</v>
      </c>
      <c r="T1" s="52" t="s">
        <v>1454</v>
      </c>
      <c r="U1" s="52" t="s">
        <v>1455</v>
      </c>
      <c r="V1" s="52" t="s">
        <v>1456</v>
      </c>
      <c r="W1" s="52" t="s">
        <v>2168</v>
      </c>
      <c r="X1" s="52" t="s">
        <v>1457</v>
      </c>
      <c r="Y1" s="300" t="s">
        <v>1458</v>
      </c>
      <c r="Z1" s="300" t="s">
        <v>1459</v>
      </c>
      <c r="AA1" s="300" t="s">
        <v>1460</v>
      </c>
      <c r="AB1" s="300" t="s">
        <v>1461</v>
      </c>
      <c r="AC1" s="300" t="s">
        <v>1462</v>
      </c>
      <c r="AD1" s="300" t="s">
        <v>1463</v>
      </c>
      <c r="AE1" s="300" t="s">
        <v>1570</v>
      </c>
      <c r="AF1" s="300" t="s">
        <v>2322</v>
      </c>
      <c r="AG1" s="300" t="s">
        <v>1464</v>
      </c>
    </row>
    <row r="2" spans="1:33" x14ac:dyDescent="0.2">
      <c r="A2" s="62" t="s">
        <v>591</v>
      </c>
      <c r="B2" s="295" t="s">
        <v>1465</v>
      </c>
      <c r="C2" s="295" t="s">
        <v>1466</v>
      </c>
      <c r="D2" s="295" t="s">
        <v>1467</v>
      </c>
      <c r="E2" s="62" t="s">
        <v>1469</v>
      </c>
      <c r="F2" s="62" t="s">
        <v>1470</v>
      </c>
      <c r="G2" s="62" t="s">
        <v>1471</v>
      </c>
      <c r="H2" s="62" t="s">
        <v>1572</v>
      </c>
      <c r="I2" s="297" t="s">
        <v>1472</v>
      </c>
      <c r="J2" s="297" t="s">
        <v>1473</v>
      </c>
      <c r="K2" s="297" t="s">
        <v>1474</v>
      </c>
      <c r="L2" s="297" t="s">
        <v>1475</v>
      </c>
      <c r="M2" s="62" t="s">
        <v>1476</v>
      </c>
      <c r="N2" s="62" t="s">
        <v>1477</v>
      </c>
      <c r="O2" s="62" t="s">
        <v>1478</v>
      </c>
      <c r="P2" s="62" t="s">
        <v>1479</v>
      </c>
      <c r="Q2" s="52" t="s">
        <v>2169</v>
      </c>
      <c r="R2" s="52" t="s">
        <v>1480</v>
      </c>
      <c r="S2" s="52" t="s">
        <v>1481</v>
      </c>
      <c r="T2" s="52" t="s">
        <v>1482</v>
      </c>
      <c r="U2" s="52" t="s">
        <v>1483</v>
      </c>
      <c r="V2" s="52" t="s">
        <v>1484</v>
      </c>
      <c r="W2" s="52" t="s">
        <v>2170</v>
      </c>
      <c r="X2" s="52" t="s">
        <v>1485</v>
      </c>
      <c r="Y2" s="300" t="s">
        <v>1486</v>
      </c>
      <c r="Z2" s="300" t="s">
        <v>1487</v>
      </c>
      <c r="AA2" s="300" t="s">
        <v>1488</v>
      </c>
      <c r="AB2" s="300" t="s">
        <v>1489</v>
      </c>
      <c r="AC2" s="300" t="s">
        <v>1490</v>
      </c>
      <c r="AD2" s="300" t="s">
        <v>1491</v>
      </c>
      <c r="AE2" s="300" t="s">
        <v>1575</v>
      </c>
      <c r="AF2" s="300" t="s">
        <v>2323</v>
      </c>
      <c r="AG2" s="300" t="s">
        <v>1492</v>
      </c>
    </row>
    <row r="3" spans="1:33" x14ac:dyDescent="0.2">
      <c r="A3" s="62" t="s">
        <v>592</v>
      </c>
      <c r="B3" s="295">
        <v>37999704.560000002</v>
      </c>
      <c r="C3" s="295">
        <v>1823212.62</v>
      </c>
      <c r="D3" s="295">
        <v>21085635.68</v>
      </c>
      <c r="E3" s="62">
        <v>116247842.20999999</v>
      </c>
      <c r="F3" s="62">
        <v>36216215.539999999</v>
      </c>
      <c r="G3" s="62">
        <v>2695.27</v>
      </c>
      <c r="H3" s="62">
        <v>194900</v>
      </c>
      <c r="I3" s="297">
        <v>538130</v>
      </c>
      <c r="J3" s="297">
        <v>4050092.5</v>
      </c>
      <c r="K3" s="297">
        <v>2558208</v>
      </c>
      <c r="L3" s="297">
        <v>1676455.87</v>
      </c>
      <c r="M3" s="62">
        <v>255586</v>
      </c>
      <c r="N3" s="62">
        <v>-5263719.16</v>
      </c>
      <c r="O3" s="62">
        <v>-24364123.18</v>
      </c>
      <c r="P3" s="62">
        <v>284839430.63</v>
      </c>
      <c r="Q3" s="52">
        <v>322</v>
      </c>
      <c r="R3" s="52">
        <v>5886.32</v>
      </c>
      <c r="S3" s="52">
        <v>116989195.8</v>
      </c>
      <c r="T3" s="52">
        <v>11906215.460000001</v>
      </c>
      <c r="U3" s="52">
        <v>91799.46</v>
      </c>
      <c r="V3" s="52">
        <v>155840901.94999999</v>
      </c>
      <c r="W3" s="52">
        <v>2</v>
      </c>
      <c r="X3" s="52">
        <v>13386417.710000001</v>
      </c>
      <c r="Y3" s="300">
        <v>191503124.69999999</v>
      </c>
      <c r="Z3" s="300">
        <v>255936</v>
      </c>
      <c r="AA3" s="300">
        <v>597759.30000000005</v>
      </c>
      <c r="AB3" s="300">
        <v>83343806.620000005</v>
      </c>
      <c r="AC3" s="300">
        <v>23940476.219999999</v>
      </c>
      <c r="AD3" s="300">
        <v>91340</v>
      </c>
      <c r="AE3" s="300">
        <v>5569.98</v>
      </c>
      <c r="AF3" s="300">
        <v>47000</v>
      </c>
      <c r="AG3" s="300">
        <v>1286810.46</v>
      </c>
    </row>
    <row r="4" spans="1:33" x14ac:dyDescent="0.2">
      <c r="A4" s="62" t="s">
        <v>2171</v>
      </c>
      <c r="B4" s="295">
        <v>145650.06</v>
      </c>
      <c r="C4" s="295">
        <v>0</v>
      </c>
      <c r="D4" s="295">
        <v>204122.37</v>
      </c>
      <c r="E4" s="62">
        <v>363969.51</v>
      </c>
      <c r="F4" s="62">
        <v>263711.59999999998</v>
      </c>
      <c r="G4" s="62"/>
      <c r="H4" s="62"/>
      <c r="J4" s="297">
        <v>20400</v>
      </c>
      <c r="M4" s="62"/>
      <c r="N4" s="62"/>
      <c r="O4" s="62">
        <v>-1529438.95</v>
      </c>
      <c r="P4" s="62">
        <v>2193223.69</v>
      </c>
      <c r="Q4" s="52"/>
      <c r="R4" s="52"/>
      <c r="S4" s="52">
        <v>1028205.44</v>
      </c>
      <c r="T4" s="52"/>
      <c r="U4" s="52">
        <v>472.69</v>
      </c>
      <c r="V4" s="52">
        <v>1027990</v>
      </c>
      <c r="W4" s="52"/>
      <c r="X4" s="52"/>
      <c r="Y4" s="300">
        <v>1170530.8799999999</v>
      </c>
      <c r="Z4" s="300"/>
      <c r="AA4" s="300">
        <v>6894</v>
      </c>
      <c r="AB4" s="300">
        <v>507389.05</v>
      </c>
      <c r="AC4" s="300">
        <v>65451.4</v>
      </c>
      <c r="AD4" s="300"/>
      <c r="AE4" s="300"/>
      <c r="AF4" s="300"/>
      <c r="AG4" s="300">
        <v>8225</v>
      </c>
    </row>
    <row r="5" spans="1:33" x14ac:dyDescent="0.2">
      <c r="A5" s="62" t="s">
        <v>2172</v>
      </c>
      <c r="B5" s="295">
        <v>241558.35</v>
      </c>
      <c r="C5" s="295">
        <v>0</v>
      </c>
      <c r="D5" s="295">
        <v>140046.69</v>
      </c>
      <c r="E5" s="62">
        <v>881934.86</v>
      </c>
      <c r="F5" s="62">
        <v>546457.16</v>
      </c>
      <c r="G5" s="62"/>
      <c r="H5" s="62"/>
      <c r="J5" s="297">
        <v>-6300</v>
      </c>
      <c r="M5" s="62">
        <v>72000</v>
      </c>
      <c r="N5" s="62"/>
      <c r="O5" s="62">
        <v>262163.12</v>
      </c>
      <c r="P5" s="62">
        <v>1265427.9099999999</v>
      </c>
      <c r="Q5" s="52"/>
      <c r="R5" s="52"/>
      <c r="S5" s="52">
        <v>2176111.34</v>
      </c>
      <c r="T5" s="52">
        <v>18000</v>
      </c>
      <c r="U5" s="52">
        <v>504.42</v>
      </c>
      <c r="V5" s="52">
        <v>1478960</v>
      </c>
      <c r="W5" s="52"/>
      <c r="X5" s="52"/>
      <c r="Y5" s="300">
        <v>1791310</v>
      </c>
      <c r="Z5" s="300"/>
      <c r="AA5" s="300"/>
      <c r="AB5" s="300">
        <v>1558214.96</v>
      </c>
      <c r="AC5" s="300">
        <v>60910.55</v>
      </c>
      <c r="AD5" s="300"/>
      <c r="AE5" s="300"/>
      <c r="AF5" s="300"/>
      <c r="AG5" s="300"/>
    </row>
    <row r="6" spans="1:33" x14ac:dyDescent="0.2">
      <c r="A6" s="62" t="s">
        <v>2173</v>
      </c>
      <c r="B6" s="295">
        <v>328378.48</v>
      </c>
      <c r="C6" s="295">
        <v>0</v>
      </c>
      <c r="D6" s="295">
        <v>144602.34</v>
      </c>
      <c r="E6" s="62">
        <v>934562.49</v>
      </c>
      <c r="F6" s="62">
        <v>389566.84</v>
      </c>
      <c r="G6" s="62"/>
      <c r="H6" s="62"/>
      <c r="J6" s="297">
        <v>18300</v>
      </c>
      <c r="L6" s="297">
        <v>1096.3499999999999</v>
      </c>
      <c r="M6" s="62"/>
      <c r="N6" s="62"/>
      <c r="O6" s="62">
        <v>-1336009.9099999999</v>
      </c>
      <c r="P6" s="62">
        <v>3482828.65</v>
      </c>
      <c r="Q6" s="52"/>
      <c r="R6" s="52"/>
      <c r="S6" s="52">
        <v>1377999.73</v>
      </c>
      <c r="T6" s="52">
        <v>144805</v>
      </c>
      <c r="U6" s="52">
        <v>698.06</v>
      </c>
      <c r="V6" s="52">
        <v>1396360</v>
      </c>
      <c r="W6" s="52"/>
      <c r="X6" s="52"/>
      <c r="Y6" s="300">
        <v>1652950</v>
      </c>
      <c r="Z6" s="300"/>
      <c r="AA6" s="300">
        <v>720</v>
      </c>
      <c r="AB6" s="300">
        <v>1517467.98</v>
      </c>
      <c r="AC6" s="300">
        <v>74407.75</v>
      </c>
      <c r="AD6" s="300"/>
      <c r="AE6" s="300"/>
      <c r="AF6" s="300"/>
      <c r="AG6" s="300">
        <v>3200</v>
      </c>
    </row>
    <row r="7" spans="1:33" x14ac:dyDescent="0.2">
      <c r="A7" s="62" t="s">
        <v>2174</v>
      </c>
      <c r="B7" s="295">
        <v>148140.03</v>
      </c>
      <c r="C7" s="295">
        <v>7600</v>
      </c>
      <c r="D7" s="295">
        <v>175346</v>
      </c>
      <c r="E7" s="62">
        <v>592537.86</v>
      </c>
      <c r="F7" s="62">
        <v>483891.78</v>
      </c>
      <c r="G7" s="62"/>
      <c r="H7" s="62"/>
      <c r="J7" s="297">
        <v>218171.63</v>
      </c>
      <c r="M7" s="62"/>
      <c r="N7" s="62"/>
      <c r="O7" s="62">
        <v>-2636279.2200000002</v>
      </c>
      <c r="P7" s="62">
        <v>3940312</v>
      </c>
      <c r="Q7" s="52"/>
      <c r="R7" s="52"/>
      <c r="S7" s="52">
        <v>1508363.06</v>
      </c>
      <c r="T7" s="52"/>
      <c r="U7" s="52">
        <v>307</v>
      </c>
      <c r="V7" s="52">
        <v>852830</v>
      </c>
      <c r="W7" s="52"/>
      <c r="X7" s="52">
        <v>20000</v>
      </c>
      <c r="Y7" s="300">
        <v>1138920</v>
      </c>
      <c r="Z7" s="300"/>
      <c r="AA7" s="300"/>
      <c r="AB7" s="300">
        <v>1151457.7</v>
      </c>
      <c r="AC7" s="300">
        <v>169630.25</v>
      </c>
      <c r="AD7" s="300"/>
      <c r="AE7" s="300"/>
      <c r="AF7" s="300"/>
      <c r="AG7" s="300">
        <v>618.85</v>
      </c>
    </row>
    <row r="8" spans="1:33" x14ac:dyDescent="0.2">
      <c r="A8" s="62" t="s">
        <v>2175</v>
      </c>
      <c r="B8" s="295">
        <v>516992.47</v>
      </c>
      <c r="C8" s="295">
        <v>0</v>
      </c>
      <c r="D8" s="295">
        <v>44346.35</v>
      </c>
      <c r="E8" s="62">
        <v>405286.86</v>
      </c>
      <c r="F8" s="62">
        <v>228071.28</v>
      </c>
      <c r="G8" s="62"/>
      <c r="H8" s="62">
        <v>194900</v>
      </c>
      <c r="J8" s="297">
        <v>22350</v>
      </c>
      <c r="L8" s="297">
        <v>210</v>
      </c>
      <c r="M8" s="62"/>
      <c r="N8" s="62"/>
      <c r="O8" s="62">
        <v>-1416665.48</v>
      </c>
      <c r="P8" s="62">
        <v>2735240.51</v>
      </c>
      <c r="Q8" s="52"/>
      <c r="R8" s="52"/>
      <c r="S8" s="52">
        <v>727218.71</v>
      </c>
      <c r="T8" s="52">
        <v>361176.73</v>
      </c>
      <c r="U8" s="52">
        <v>1281.98</v>
      </c>
      <c r="V8" s="52">
        <v>1146900</v>
      </c>
      <c r="W8" s="52"/>
      <c r="X8" s="52"/>
      <c r="Y8" s="300">
        <v>1247140</v>
      </c>
      <c r="Z8" s="300"/>
      <c r="AA8" s="300">
        <v>3106</v>
      </c>
      <c r="AB8" s="300">
        <v>564916.64</v>
      </c>
      <c r="AC8" s="300">
        <v>67630.850000000006</v>
      </c>
      <c r="AD8" s="300"/>
      <c r="AE8" s="300"/>
      <c r="AF8" s="300"/>
      <c r="AG8" s="300">
        <v>286000</v>
      </c>
    </row>
    <row r="9" spans="1:33" x14ac:dyDescent="0.2">
      <c r="A9" s="62" t="s">
        <v>2176</v>
      </c>
      <c r="B9" s="295">
        <v>227222.01</v>
      </c>
      <c r="C9" s="295">
        <v>0</v>
      </c>
      <c r="D9" s="295">
        <v>103404.09</v>
      </c>
      <c r="E9" s="62">
        <v>757035.11</v>
      </c>
      <c r="F9" s="62">
        <v>1101362.94</v>
      </c>
      <c r="G9" s="62"/>
      <c r="H9" s="62"/>
      <c r="J9" s="297">
        <v>12960</v>
      </c>
      <c r="M9" s="62"/>
      <c r="N9" s="62"/>
      <c r="O9" s="62">
        <v>-25488.1</v>
      </c>
      <c r="P9" s="62">
        <v>2266802.89</v>
      </c>
      <c r="Q9" s="52"/>
      <c r="R9" s="52"/>
      <c r="S9" s="52">
        <v>741340.83</v>
      </c>
      <c r="T9" s="52"/>
      <c r="U9" s="52">
        <v>411.21</v>
      </c>
      <c r="V9" s="52">
        <v>871070</v>
      </c>
      <c r="W9" s="52"/>
      <c r="X9" s="52"/>
      <c r="Y9" s="300">
        <v>956108</v>
      </c>
      <c r="Z9" s="300"/>
      <c r="AA9" s="300"/>
      <c r="AB9" s="300">
        <v>460493.78</v>
      </c>
      <c r="AC9" s="300">
        <v>122743.35</v>
      </c>
      <c r="AD9" s="300"/>
      <c r="AE9" s="300"/>
      <c r="AF9" s="300"/>
      <c r="AG9" s="300">
        <v>120684.11</v>
      </c>
    </row>
    <row r="10" spans="1:33" x14ac:dyDescent="0.2">
      <c r="A10" s="62" t="s">
        <v>2177</v>
      </c>
      <c r="B10" s="295">
        <v>247186.65</v>
      </c>
      <c r="C10" s="295">
        <v>7800</v>
      </c>
      <c r="D10" s="295">
        <v>175084.02</v>
      </c>
      <c r="E10" s="62">
        <v>946765.54</v>
      </c>
      <c r="F10" s="62">
        <v>706266.36</v>
      </c>
      <c r="G10" s="62"/>
      <c r="H10" s="62"/>
      <c r="J10" s="297">
        <v>31624</v>
      </c>
      <c r="M10" s="62">
        <v>18000</v>
      </c>
      <c r="N10" s="62"/>
      <c r="O10" s="62">
        <v>-1347413.33</v>
      </c>
      <c r="P10" s="62">
        <v>2678016.84</v>
      </c>
      <c r="Q10" s="52"/>
      <c r="R10" s="52"/>
      <c r="S10" s="52">
        <v>1555767.06</v>
      </c>
      <c r="T10" s="52"/>
      <c r="U10" s="52">
        <v>670.84</v>
      </c>
      <c r="V10" s="52">
        <v>1075860</v>
      </c>
      <c r="W10" s="52"/>
      <c r="X10" s="52"/>
      <c r="Y10" s="300">
        <v>1197265</v>
      </c>
      <c r="Z10" s="300"/>
      <c r="AA10" s="300"/>
      <c r="AB10" s="300">
        <v>630774.39</v>
      </c>
      <c r="AC10" s="300">
        <v>95374.45</v>
      </c>
      <c r="AD10" s="300"/>
      <c r="AE10" s="300"/>
      <c r="AF10" s="300"/>
      <c r="AG10" s="300"/>
    </row>
    <row r="11" spans="1:33" x14ac:dyDescent="0.2">
      <c r="A11" s="62" t="s">
        <v>2178</v>
      </c>
      <c r="B11" s="295">
        <v>91351.360000000001</v>
      </c>
      <c r="C11" s="295">
        <v>0</v>
      </c>
      <c r="D11" s="295">
        <v>132837.93</v>
      </c>
      <c r="E11" s="62">
        <v>2131253.63</v>
      </c>
      <c r="F11" s="62">
        <v>200766.4</v>
      </c>
      <c r="G11" s="62"/>
      <c r="H11" s="62"/>
      <c r="J11" s="297">
        <v>6300</v>
      </c>
      <c r="L11" s="297">
        <v>25804.73</v>
      </c>
      <c r="M11" s="62">
        <v>18000</v>
      </c>
      <c r="N11" s="62"/>
      <c r="O11" s="62">
        <v>2087829.96</v>
      </c>
      <c r="P11" s="62">
        <v>585220.22</v>
      </c>
      <c r="Q11" s="52"/>
      <c r="R11" s="52"/>
      <c r="S11" s="52">
        <v>1048690.31</v>
      </c>
      <c r="T11" s="52">
        <v>20000</v>
      </c>
      <c r="U11" s="52">
        <v>359.73</v>
      </c>
      <c r="V11" s="52">
        <v>724880</v>
      </c>
      <c r="W11" s="52"/>
      <c r="X11" s="52"/>
      <c r="Y11" s="300">
        <v>1010650</v>
      </c>
      <c r="Z11" s="300"/>
      <c r="AA11" s="300"/>
      <c r="AB11" s="300">
        <v>789889.18</v>
      </c>
      <c r="AC11" s="300">
        <v>105628.45</v>
      </c>
      <c r="AD11" s="300"/>
      <c r="AE11" s="300"/>
      <c r="AF11" s="300"/>
      <c r="AG11" s="300">
        <v>24925</v>
      </c>
    </row>
    <row r="12" spans="1:33" x14ac:dyDescent="0.2">
      <c r="A12" s="62" t="s">
        <v>2179</v>
      </c>
      <c r="B12" s="295">
        <v>475191.08</v>
      </c>
      <c r="C12" s="295">
        <v>0</v>
      </c>
      <c r="D12" s="295">
        <v>303396.46999999997</v>
      </c>
      <c r="E12" s="62">
        <v>525696.86</v>
      </c>
      <c r="F12" s="62">
        <v>1045656.32</v>
      </c>
      <c r="G12" s="62"/>
      <c r="H12" s="62"/>
      <c r="J12" s="297">
        <v>150</v>
      </c>
      <c r="M12" s="62">
        <v>55000</v>
      </c>
      <c r="N12" s="62"/>
      <c r="O12" s="62">
        <v>282806.27</v>
      </c>
      <c r="P12" s="62">
        <v>1804328.64</v>
      </c>
      <c r="Q12" s="52"/>
      <c r="R12" s="52"/>
      <c r="S12" s="52">
        <v>964264.08</v>
      </c>
      <c r="T12" s="52"/>
      <c r="U12" s="52">
        <v>811.19</v>
      </c>
      <c r="V12" s="52">
        <v>1286170</v>
      </c>
      <c r="W12" s="52"/>
      <c r="X12" s="52"/>
      <c r="Y12" s="300">
        <v>1346170</v>
      </c>
      <c r="Z12" s="300"/>
      <c r="AA12" s="300">
        <v>7212</v>
      </c>
      <c r="AB12" s="300">
        <v>299301.59999999998</v>
      </c>
      <c r="AC12" s="300">
        <v>163025.85</v>
      </c>
      <c r="AD12" s="300"/>
      <c r="AE12" s="300"/>
      <c r="AF12" s="300"/>
      <c r="AG12" s="300">
        <v>225000</v>
      </c>
    </row>
    <row r="13" spans="1:33" x14ac:dyDescent="0.2">
      <c r="A13" s="62" t="s">
        <v>2180</v>
      </c>
      <c r="B13" s="295">
        <v>160700.29</v>
      </c>
      <c r="C13" s="295">
        <v>0</v>
      </c>
      <c r="D13" s="295">
        <v>58369.17</v>
      </c>
      <c r="E13" s="62">
        <v>194216.97</v>
      </c>
      <c r="F13" s="62">
        <v>315560.09000000003</v>
      </c>
      <c r="G13" s="62"/>
      <c r="H13" s="62"/>
      <c r="J13" s="297">
        <v>87498</v>
      </c>
      <c r="M13" s="62">
        <v>35000</v>
      </c>
      <c r="N13" s="62"/>
      <c r="O13" s="62">
        <v>-148025.70000000001</v>
      </c>
      <c r="P13" s="62">
        <v>667029.63</v>
      </c>
      <c r="Q13" s="52"/>
      <c r="R13" s="52"/>
      <c r="S13" s="52">
        <v>838886.83</v>
      </c>
      <c r="T13" s="52"/>
      <c r="U13" s="52">
        <v>256.63</v>
      </c>
      <c r="V13" s="52">
        <v>1081010</v>
      </c>
      <c r="W13" s="52"/>
      <c r="X13" s="52"/>
      <c r="Y13" s="300">
        <v>1350187</v>
      </c>
      <c r="Z13" s="300"/>
      <c r="AA13" s="300"/>
      <c r="AB13" s="300">
        <v>434276.72</v>
      </c>
      <c r="AC13" s="300">
        <v>34594.15</v>
      </c>
      <c r="AD13" s="300"/>
      <c r="AE13" s="300"/>
      <c r="AF13" s="300"/>
      <c r="AG13" s="300"/>
    </row>
    <row r="14" spans="1:33" x14ac:dyDescent="0.2">
      <c r="A14" s="62" t="s">
        <v>2181</v>
      </c>
      <c r="B14" s="295">
        <v>58059.59</v>
      </c>
      <c r="C14" s="295">
        <v>0</v>
      </c>
      <c r="D14" s="295">
        <v>369401.52</v>
      </c>
      <c r="E14" s="62">
        <v>3</v>
      </c>
      <c r="F14" s="62">
        <v>343301.5</v>
      </c>
      <c r="G14" s="62"/>
      <c r="H14" s="62"/>
      <c r="J14" s="297">
        <v>16150</v>
      </c>
      <c r="M14" s="62">
        <v>15000</v>
      </c>
      <c r="N14" s="62"/>
      <c r="O14" s="62">
        <v>-208103.87</v>
      </c>
      <c r="P14" s="62">
        <v>818351.54</v>
      </c>
      <c r="Q14" s="52"/>
      <c r="R14" s="52"/>
      <c r="S14" s="52">
        <v>1277844.78</v>
      </c>
      <c r="T14" s="52"/>
      <c r="U14" s="52">
        <v>181.47</v>
      </c>
      <c r="V14" s="52">
        <v>622330</v>
      </c>
      <c r="W14" s="52"/>
      <c r="X14" s="52">
        <v>400000</v>
      </c>
      <c r="Y14" s="300">
        <v>884456</v>
      </c>
      <c r="Z14" s="300"/>
      <c r="AA14" s="300"/>
      <c r="AB14" s="300">
        <v>1239393.6599999999</v>
      </c>
      <c r="AC14" s="300">
        <v>34616.65</v>
      </c>
      <c r="AD14" s="300"/>
      <c r="AE14" s="300"/>
      <c r="AF14" s="300"/>
      <c r="AG14" s="300"/>
    </row>
    <row r="15" spans="1:33" x14ac:dyDescent="0.2">
      <c r="A15" s="62" t="s">
        <v>2182</v>
      </c>
      <c r="B15" s="295">
        <v>135371.97</v>
      </c>
      <c r="C15" s="295">
        <v>0</v>
      </c>
      <c r="D15" s="295">
        <v>153337.63</v>
      </c>
      <c r="E15" s="62">
        <v>1949904.37</v>
      </c>
      <c r="F15" s="62">
        <v>324245.68</v>
      </c>
      <c r="G15" s="62"/>
      <c r="H15" s="62"/>
      <c r="J15" s="297">
        <v>15700</v>
      </c>
      <c r="L15" s="297">
        <v>196.26</v>
      </c>
      <c r="M15" s="62"/>
      <c r="N15" s="62"/>
      <c r="O15" s="62">
        <v>-1432241.36</v>
      </c>
      <c r="P15" s="62">
        <v>3873985.05</v>
      </c>
      <c r="Q15" s="52"/>
      <c r="R15" s="52"/>
      <c r="S15" s="52">
        <v>1074367.29</v>
      </c>
      <c r="T15" s="52">
        <v>107750</v>
      </c>
      <c r="U15" s="52">
        <v>263</v>
      </c>
      <c r="V15" s="52">
        <v>1171430</v>
      </c>
      <c r="W15" s="52"/>
      <c r="X15" s="52"/>
      <c r="Y15" s="300">
        <v>1425308</v>
      </c>
      <c r="Z15" s="300"/>
      <c r="AA15" s="300">
        <v>10792</v>
      </c>
      <c r="AB15" s="300">
        <v>725421.44</v>
      </c>
      <c r="AC15" s="300">
        <v>73793.149999999994</v>
      </c>
      <c r="AD15" s="300"/>
      <c r="AE15" s="300"/>
      <c r="AF15" s="300"/>
      <c r="AG15" s="300"/>
    </row>
    <row r="16" spans="1:33" x14ac:dyDescent="0.2">
      <c r="A16" s="62" t="s">
        <v>2183</v>
      </c>
      <c r="B16" s="295">
        <v>26260.61</v>
      </c>
      <c r="C16" s="295">
        <v>7800</v>
      </c>
      <c r="D16" s="295">
        <v>134882.64000000001</v>
      </c>
      <c r="E16" s="62">
        <v>1548915.86</v>
      </c>
      <c r="F16" s="62">
        <v>205672.57</v>
      </c>
      <c r="G16" s="62"/>
      <c r="H16" s="62"/>
      <c r="J16" s="297">
        <v>47944</v>
      </c>
      <c r="M16" s="62"/>
      <c r="N16" s="62"/>
      <c r="O16" s="62">
        <v>-119692.8</v>
      </c>
      <c r="P16" s="62">
        <v>2037072.22</v>
      </c>
      <c r="Q16" s="52"/>
      <c r="R16" s="52"/>
      <c r="S16" s="52">
        <v>835797.39</v>
      </c>
      <c r="T16" s="52"/>
      <c r="U16" s="52">
        <v>155.01</v>
      </c>
      <c r="V16" s="52">
        <v>809380</v>
      </c>
      <c r="W16" s="52"/>
      <c r="X16" s="52">
        <v>80000</v>
      </c>
      <c r="Y16" s="300">
        <v>1103682</v>
      </c>
      <c r="Z16" s="300"/>
      <c r="AA16" s="300"/>
      <c r="AB16" s="300">
        <v>509348.19</v>
      </c>
      <c r="AC16" s="300">
        <v>72365.95</v>
      </c>
      <c r="AD16" s="300"/>
      <c r="AE16" s="300"/>
      <c r="AF16" s="300"/>
      <c r="AG16" s="300">
        <v>70000</v>
      </c>
    </row>
    <row r="17" spans="1:33" x14ac:dyDescent="0.2">
      <c r="A17" s="62" t="s">
        <v>2184</v>
      </c>
      <c r="B17" s="295">
        <v>251903.44</v>
      </c>
      <c r="C17" s="295">
        <v>0</v>
      </c>
      <c r="D17" s="295">
        <v>55404.31</v>
      </c>
      <c r="E17" s="62">
        <v>280330.23999999999</v>
      </c>
      <c r="F17" s="62">
        <v>516553</v>
      </c>
      <c r="G17" s="62"/>
      <c r="H17" s="62"/>
      <c r="J17" s="297">
        <v>19090</v>
      </c>
      <c r="M17" s="62"/>
      <c r="N17" s="62"/>
      <c r="O17" s="62">
        <v>-174280.82</v>
      </c>
      <c r="P17" s="62">
        <v>2706524.69</v>
      </c>
      <c r="Q17" s="52"/>
      <c r="R17" s="52"/>
      <c r="S17" s="52">
        <v>690067.14</v>
      </c>
      <c r="T17" s="52">
        <v>73350</v>
      </c>
      <c r="U17" s="52">
        <v>556.82000000000005</v>
      </c>
      <c r="V17" s="52">
        <v>924880</v>
      </c>
      <c r="W17" s="52"/>
      <c r="X17" s="52"/>
      <c r="Y17" s="300">
        <v>1035534</v>
      </c>
      <c r="Z17" s="300"/>
      <c r="AA17" s="300">
        <v>1120</v>
      </c>
      <c r="AB17" s="300">
        <v>2016241.89</v>
      </c>
      <c r="AC17" s="300">
        <v>74576.95</v>
      </c>
      <c r="AD17" s="300"/>
      <c r="AE17" s="300"/>
      <c r="AF17" s="300"/>
      <c r="AG17" s="300"/>
    </row>
    <row r="18" spans="1:33" x14ac:dyDescent="0.2">
      <c r="A18" s="62" t="s">
        <v>2185</v>
      </c>
      <c r="B18" s="295">
        <v>120998.46</v>
      </c>
      <c r="C18" s="295">
        <v>60200</v>
      </c>
      <c r="D18" s="295">
        <v>79064.570000000007</v>
      </c>
      <c r="E18" s="62">
        <v>83665.039999999994</v>
      </c>
      <c r="F18" s="62">
        <v>234744.75</v>
      </c>
      <c r="G18" s="62"/>
      <c r="H18" s="62"/>
      <c r="J18" s="297">
        <v>11650</v>
      </c>
      <c r="M18" s="62"/>
      <c r="N18" s="62"/>
      <c r="O18" s="62">
        <v>128166.69</v>
      </c>
      <c r="P18" s="62">
        <v>865508.28</v>
      </c>
      <c r="Q18" s="52"/>
      <c r="R18" s="52"/>
      <c r="S18" s="52">
        <v>1564160.5</v>
      </c>
      <c r="T18" s="52"/>
      <c r="U18" s="52">
        <v>270.82</v>
      </c>
      <c r="V18" s="52">
        <v>1274960</v>
      </c>
      <c r="W18" s="52"/>
      <c r="X18" s="52"/>
      <c r="Y18" s="300">
        <v>1356960</v>
      </c>
      <c r="Z18" s="300"/>
      <c r="AA18" s="300">
        <v>2000</v>
      </c>
      <c r="AB18" s="300">
        <v>1816629.87</v>
      </c>
      <c r="AC18" s="300">
        <v>91640.55</v>
      </c>
      <c r="AD18" s="300"/>
      <c r="AE18" s="300"/>
      <c r="AF18" s="300"/>
      <c r="AG18" s="300"/>
    </row>
    <row r="19" spans="1:33" x14ac:dyDescent="0.2">
      <c r="A19" s="62" t="s">
        <v>2186</v>
      </c>
      <c r="B19" s="295">
        <v>158174.19</v>
      </c>
      <c r="C19" s="295">
        <v>0</v>
      </c>
      <c r="D19" s="295">
        <v>78143.63</v>
      </c>
      <c r="E19" s="62">
        <v>48150.15</v>
      </c>
      <c r="F19" s="62">
        <v>162288.49</v>
      </c>
      <c r="G19" s="62"/>
      <c r="H19" s="62"/>
      <c r="J19" s="297">
        <v>38370</v>
      </c>
      <c r="M19" s="62"/>
      <c r="N19" s="62"/>
      <c r="O19" s="62">
        <v>-2879858</v>
      </c>
      <c r="P19" s="62">
        <v>2831701.19</v>
      </c>
      <c r="Q19" s="52"/>
      <c r="R19" s="52"/>
      <c r="S19" s="52">
        <v>1481109.18</v>
      </c>
      <c r="T19" s="52"/>
      <c r="U19" s="52">
        <v>357.59</v>
      </c>
      <c r="V19" s="52">
        <v>501850</v>
      </c>
      <c r="W19" s="52"/>
      <c r="X19" s="52"/>
      <c r="Y19" s="300">
        <v>782809.5</v>
      </c>
      <c r="Z19" s="300">
        <v>2500</v>
      </c>
      <c r="AA19" s="300">
        <v>960</v>
      </c>
      <c r="AB19" s="300">
        <v>674897.55</v>
      </c>
      <c r="AC19" s="300">
        <v>52619.95</v>
      </c>
      <c r="AD19" s="300"/>
      <c r="AE19" s="300"/>
      <c r="AF19" s="300"/>
      <c r="AG19" s="300"/>
    </row>
    <row r="20" spans="1:33" x14ac:dyDescent="0.2">
      <c r="A20" s="62" t="s">
        <v>2187</v>
      </c>
      <c r="B20" s="295">
        <v>393384.34</v>
      </c>
      <c r="C20" s="295">
        <v>7800</v>
      </c>
      <c r="D20" s="295">
        <v>224199.95</v>
      </c>
      <c r="E20" s="62">
        <v>2580676.91</v>
      </c>
      <c r="F20" s="62">
        <v>442215.59</v>
      </c>
      <c r="G20" s="62"/>
      <c r="H20" s="62"/>
      <c r="J20" s="297">
        <v>11550</v>
      </c>
      <c r="L20" s="297">
        <v>1000</v>
      </c>
      <c r="M20" s="62"/>
      <c r="N20" s="62"/>
      <c r="O20" s="62">
        <v>-1934955.9</v>
      </c>
      <c r="P20" s="62">
        <v>5546813.3099999996</v>
      </c>
      <c r="Q20" s="52"/>
      <c r="R20" s="52"/>
      <c r="S20" s="52">
        <v>952909.05</v>
      </c>
      <c r="T20" s="52"/>
      <c r="U20" s="52">
        <v>907.13</v>
      </c>
      <c r="V20" s="52">
        <v>770600</v>
      </c>
      <c r="W20" s="52"/>
      <c r="X20" s="52"/>
      <c r="Y20" s="300">
        <v>908940</v>
      </c>
      <c r="Z20" s="300"/>
      <c r="AA20" s="300">
        <v>41726</v>
      </c>
      <c r="AB20" s="300">
        <v>646270.15</v>
      </c>
      <c r="AC20" s="300">
        <v>91534.65</v>
      </c>
      <c r="AD20" s="300"/>
      <c r="AE20" s="300"/>
      <c r="AF20" s="300"/>
      <c r="AG20" s="300">
        <v>1400</v>
      </c>
    </row>
    <row r="21" spans="1:33" x14ac:dyDescent="0.2">
      <c r="A21" s="62" t="s">
        <v>2188</v>
      </c>
      <c r="B21" s="295">
        <v>171930.69</v>
      </c>
      <c r="C21" s="295">
        <v>0</v>
      </c>
      <c r="D21" s="295">
        <v>60933.82</v>
      </c>
      <c r="E21" s="62">
        <v>2559295.7999999998</v>
      </c>
      <c r="F21" s="62">
        <v>1244248.27</v>
      </c>
      <c r="G21" s="62"/>
      <c r="H21" s="62"/>
      <c r="J21" s="297">
        <v>25652</v>
      </c>
      <c r="M21" s="62">
        <v>33000</v>
      </c>
      <c r="N21" s="62"/>
      <c r="O21" s="62">
        <v>2638502.58</v>
      </c>
      <c r="P21" s="62">
        <v>1606327.04</v>
      </c>
      <c r="Q21" s="52"/>
      <c r="R21" s="52"/>
      <c r="S21" s="52">
        <v>2770435.54</v>
      </c>
      <c r="T21" s="52">
        <v>3000</v>
      </c>
      <c r="U21" s="52">
        <v>346.19</v>
      </c>
      <c r="V21" s="52">
        <v>1746472</v>
      </c>
      <c r="W21" s="52"/>
      <c r="X21" s="52"/>
      <c r="Y21" s="300">
        <v>2291230</v>
      </c>
      <c r="Z21" s="300"/>
      <c r="AA21" s="300">
        <v>2720</v>
      </c>
      <c r="AB21" s="300">
        <v>2296571.9700000002</v>
      </c>
      <c r="AC21" s="300">
        <v>111488.8</v>
      </c>
      <c r="AD21" s="300"/>
      <c r="AE21" s="300"/>
      <c r="AF21" s="300"/>
      <c r="AG21" s="300"/>
    </row>
    <row r="22" spans="1:33" x14ac:dyDescent="0.2">
      <c r="A22" s="62" t="s">
        <v>2189</v>
      </c>
      <c r="B22" s="295">
        <v>338458.75</v>
      </c>
      <c r="C22" s="295">
        <v>0</v>
      </c>
      <c r="D22" s="295">
        <v>137291.12</v>
      </c>
      <c r="E22" s="62">
        <v>1935369.17</v>
      </c>
      <c r="F22" s="62">
        <v>510973.17</v>
      </c>
      <c r="G22" s="62"/>
      <c r="H22" s="62"/>
      <c r="J22" s="297">
        <v>10130</v>
      </c>
      <c r="L22" s="297">
        <v>698</v>
      </c>
      <c r="M22" s="62"/>
      <c r="N22" s="62"/>
      <c r="O22" s="62">
        <v>1523738.49</v>
      </c>
      <c r="P22" s="62">
        <v>1373222.93</v>
      </c>
      <c r="Q22" s="52"/>
      <c r="R22" s="52"/>
      <c r="S22" s="52">
        <v>935707.1</v>
      </c>
      <c r="T22" s="52"/>
      <c r="U22" s="52">
        <v>728.99</v>
      </c>
      <c r="V22" s="52">
        <v>1276430</v>
      </c>
      <c r="W22" s="52"/>
      <c r="X22" s="52"/>
      <c r="Y22" s="300">
        <v>1386532</v>
      </c>
      <c r="Z22" s="300">
        <v>11000</v>
      </c>
      <c r="AA22" s="300">
        <v>19720</v>
      </c>
      <c r="AB22" s="300">
        <v>613321.85</v>
      </c>
      <c r="AC22" s="300">
        <v>132957.45000000001</v>
      </c>
      <c r="AD22" s="300"/>
      <c r="AE22" s="300"/>
      <c r="AF22" s="300"/>
      <c r="AG22" s="300"/>
    </row>
    <row r="23" spans="1:33" x14ac:dyDescent="0.2">
      <c r="A23" s="62" t="s">
        <v>2190</v>
      </c>
      <c r="B23" s="295">
        <v>492575.14</v>
      </c>
      <c r="C23" s="295">
        <v>0</v>
      </c>
      <c r="D23" s="295">
        <v>139139.25</v>
      </c>
      <c r="E23" s="62">
        <v>2549567.54</v>
      </c>
      <c r="F23" s="62">
        <v>213337.85</v>
      </c>
      <c r="G23" s="62"/>
      <c r="H23" s="62"/>
      <c r="J23" s="297">
        <v>21251</v>
      </c>
      <c r="M23" s="62"/>
      <c r="N23" s="62"/>
      <c r="O23" s="62">
        <v>3082603.73</v>
      </c>
      <c r="P23" s="62">
        <v>466379.49</v>
      </c>
      <c r="Q23" s="52"/>
      <c r="R23" s="52"/>
      <c r="S23" s="52">
        <v>614568</v>
      </c>
      <c r="T23" s="52">
        <v>117555</v>
      </c>
      <c r="U23" s="52">
        <v>1041.47</v>
      </c>
      <c r="V23" s="52">
        <v>525030</v>
      </c>
      <c r="W23" s="52"/>
      <c r="X23" s="52">
        <v>119000</v>
      </c>
      <c r="Y23" s="300">
        <v>779190</v>
      </c>
      <c r="Z23" s="300"/>
      <c r="AA23" s="300"/>
      <c r="AB23" s="300">
        <v>577546.61</v>
      </c>
      <c r="AC23" s="300">
        <v>91096.3</v>
      </c>
      <c r="AD23" s="300"/>
      <c r="AE23" s="300"/>
      <c r="AF23" s="300"/>
      <c r="AG23" s="300">
        <v>30000</v>
      </c>
    </row>
    <row r="24" spans="1:33" x14ac:dyDescent="0.2">
      <c r="A24" s="62" t="s">
        <v>2191</v>
      </c>
      <c r="B24" s="295">
        <v>9062.2800000000007</v>
      </c>
      <c r="C24" s="295">
        <v>56000</v>
      </c>
      <c r="D24" s="295">
        <v>137987.66</v>
      </c>
      <c r="E24" s="62">
        <v>325572.96999999997</v>
      </c>
      <c r="F24" s="62">
        <v>385605.55</v>
      </c>
      <c r="G24" s="62"/>
      <c r="H24" s="62"/>
      <c r="J24" s="297">
        <v>21450</v>
      </c>
      <c r="M24" s="62"/>
      <c r="N24" s="62"/>
      <c r="O24" s="62">
        <v>-448549.25</v>
      </c>
      <c r="P24" s="62">
        <v>1804328.64</v>
      </c>
      <c r="Q24" s="52"/>
      <c r="R24" s="52"/>
      <c r="S24" s="52">
        <v>722419.13</v>
      </c>
      <c r="T24" s="52">
        <v>365800</v>
      </c>
      <c r="U24" s="52">
        <v>265.18</v>
      </c>
      <c r="V24" s="52">
        <v>837102</v>
      </c>
      <c r="W24" s="52"/>
      <c r="X24" s="52">
        <v>20000</v>
      </c>
      <c r="Y24" s="300">
        <v>956815</v>
      </c>
      <c r="Z24" s="300"/>
      <c r="AA24" s="300">
        <v>1500</v>
      </c>
      <c r="AB24" s="300">
        <v>1327287.19</v>
      </c>
      <c r="AC24" s="300">
        <v>53828.05</v>
      </c>
      <c r="AD24" s="300"/>
      <c r="AE24" s="300"/>
      <c r="AF24" s="300"/>
      <c r="AG24" s="300">
        <v>3200</v>
      </c>
    </row>
    <row r="25" spans="1:33" x14ac:dyDescent="0.2">
      <c r="A25" s="62" t="s">
        <v>2192</v>
      </c>
      <c r="B25" s="295">
        <v>236069.48</v>
      </c>
      <c r="C25" s="295">
        <v>10160</v>
      </c>
      <c r="D25" s="295">
        <v>385465.22</v>
      </c>
      <c r="E25" s="62">
        <v>457244.98</v>
      </c>
      <c r="F25" s="62">
        <v>93716.98</v>
      </c>
      <c r="G25" s="62"/>
      <c r="H25" s="62"/>
      <c r="J25" s="297">
        <v>26411.19</v>
      </c>
      <c r="M25" s="62"/>
      <c r="N25" s="62"/>
      <c r="O25" s="62">
        <v>-630879.27</v>
      </c>
      <c r="P25" s="62">
        <v>1601555.91</v>
      </c>
      <c r="Q25" s="52"/>
      <c r="R25" s="52"/>
      <c r="S25" s="52">
        <v>1967637.2</v>
      </c>
      <c r="T25" s="52">
        <v>500</v>
      </c>
      <c r="U25" s="52">
        <v>452.98</v>
      </c>
      <c r="V25" s="52">
        <v>774900</v>
      </c>
      <c r="W25" s="52"/>
      <c r="X25" s="52"/>
      <c r="Y25" s="300">
        <v>1143716</v>
      </c>
      <c r="Z25" s="300"/>
      <c r="AA25" s="300">
        <v>4300</v>
      </c>
      <c r="AB25" s="300">
        <v>1291717.45</v>
      </c>
      <c r="AC25" s="300">
        <v>90934.9</v>
      </c>
      <c r="AD25" s="300"/>
      <c r="AE25" s="300"/>
      <c r="AF25" s="300"/>
      <c r="AG25" s="300">
        <v>1</v>
      </c>
    </row>
    <row r="26" spans="1:33" x14ac:dyDescent="0.2">
      <c r="A26" s="62" t="s">
        <v>2193</v>
      </c>
      <c r="B26" s="295">
        <v>149061.25</v>
      </c>
      <c r="C26" s="295">
        <v>0</v>
      </c>
      <c r="D26" s="295">
        <v>187694.68</v>
      </c>
      <c r="E26" s="62">
        <v>128700.22</v>
      </c>
      <c r="F26" s="62">
        <v>233923.39</v>
      </c>
      <c r="G26" s="62"/>
      <c r="H26" s="62"/>
      <c r="J26" s="297">
        <v>17400</v>
      </c>
      <c r="M26" s="62"/>
      <c r="N26" s="62"/>
      <c r="O26" s="62">
        <v>-449481.79</v>
      </c>
      <c r="P26" s="62">
        <v>1188537.31</v>
      </c>
      <c r="Q26" s="52"/>
      <c r="R26" s="52"/>
      <c r="S26" s="52">
        <v>915694.99</v>
      </c>
      <c r="T26" s="52"/>
      <c r="U26" s="52">
        <v>353.8</v>
      </c>
      <c r="V26" s="52">
        <v>846070</v>
      </c>
      <c r="W26" s="52"/>
      <c r="X26" s="52"/>
      <c r="Y26" s="300">
        <v>1118120</v>
      </c>
      <c r="Z26" s="300"/>
      <c r="AA26" s="300">
        <v>9660</v>
      </c>
      <c r="AB26" s="300">
        <v>612116.12</v>
      </c>
      <c r="AC26" s="300">
        <v>51108.65</v>
      </c>
      <c r="AD26" s="300"/>
      <c r="AE26" s="300"/>
      <c r="AF26" s="300"/>
      <c r="AG26" s="300"/>
    </row>
    <row r="27" spans="1:33" x14ac:dyDescent="0.2">
      <c r="A27" s="62" t="s">
        <v>2310</v>
      </c>
      <c r="B27" s="295">
        <v>166452.51</v>
      </c>
      <c r="C27" s="295">
        <v>0</v>
      </c>
      <c r="D27" s="295">
        <v>159639.20000000001</v>
      </c>
      <c r="E27" s="62">
        <v>687756.56</v>
      </c>
      <c r="F27" s="62">
        <v>321179.63</v>
      </c>
      <c r="G27" s="62"/>
      <c r="H27" s="62"/>
      <c r="J27" s="297">
        <v>20154</v>
      </c>
      <c r="L27" s="297">
        <v>415572.97</v>
      </c>
      <c r="M27" s="62"/>
      <c r="N27" s="62"/>
      <c r="O27" s="62">
        <v>-1963265.48</v>
      </c>
      <c r="P27" s="62">
        <v>3378480.39</v>
      </c>
      <c r="Q27" s="52"/>
      <c r="R27" s="52"/>
      <c r="S27" s="52">
        <v>318966.83</v>
      </c>
      <c r="T27" s="52"/>
      <c r="U27" s="52">
        <v>323.11</v>
      </c>
      <c r="V27" s="52">
        <v>917990</v>
      </c>
      <c r="W27" s="52"/>
      <c r="X27" s="52"/>
      <c r="Y27" s="300">
        <v>1124670</v>
      </c>
      <c r="Z27" s="300"/>
      <c r="AA27" s="300"/>
      <c r="AB27" s="300">
        <v>454393.62</v>
      </c>
      <c r="AC27" s="300">
        <v>164736.29999999999</v>
      </c>
      <c r="AD27" s="300"/>
      <c r="AE27" s="300"/>
      <c r="AF27" s="300"/>
      <c r="AG27" s="300"/>
    </row>
    <row r="28" spans="1:33" x14ac:dyDescent="0.2">
      <c r="A28" s="62" t="s">
        <v>2315</v>
      </c>
      <c r="B28" s="295">
        <v>232395.94</v>
      </c>
      <c r="C28" s="295">
        <v>7800</v>
      </c>
      <c r="D28" s="295">
        <v>149793.18</v>
      </c>
      <c r="E28" s="62">
        <v>3515596.2</v>
      </c>
      <c r="F28" s="62">
        <v>248787.91</v>
      </c>
      <c r="G28" s="62"/>
      <c r="H28" s="62"/>
      <c r="J28" s="297">
        <v>31698</v>
      </c>
      <c r="M28" s="62"/>
      <c r="N28" s="62"/>
      <c r="O28" s="62">
        <v>-622551.92000000004</v>
      </c>
      <c r="P28" s="62">
        <v>4652638.84</v>
      </c>
      <c r="Q28" s="52"/>
      <c r="R28" s="52"/>
      <c r="S28" s="52">
        <v>706389.83</v>
      </c>
      <c r="T28" s="52">
        <v>126850</v>
      </c>
      <c r="U28" s="52">
        <v>622.07000000000005</v>
      </c>
      <c r="V28" s="52">
        <v>361780</v>
      </c>
      <c r="W28" s="52"/>
      <c r="X28" s="52"/>
      <c r="Y28" s="300">
        <v>470712</v>
      </c>
      <c r="Z28" s="300"/>
      <c r="AA28" s="300">
        <v>7312</v>
      </c>
      <c r="AB28" s="300">
        <v>528638.93999999994</v>
      </c>
      <c r="AC28" s="300">
        <v>81723.649999999994</v>
      </c>
      <c r="AD28" s="300"/>
      <c r="AE28" s="300"/>
      <c r="AF28" s="300"/>
      <c r="AG28" s="300"/>
    </row>
    <row r="29" spans="1:33" x14ac:dyDescent="0.2">
      <c r="A29" s="62" t="s">
        <v>2194</v>
      </c>
      <c r="B29" s="295">
        <v>526913.65</v>
      </c>
      <c r="C29" s="295">
        <v>29200</v>
      </c>
      <c r="D29" s="295">
        <v>7105.51</v>
      </c>
      <c r="E29" s="62">
        <v>2378581.16</v>
      </c>
      <c r="F29" s="62">
        <v>236224.22</v>
      </c>
      <c r="G29" s="62"/>
      <c r="H29" s="62"/>
      <c r="J29" s="297">
        <v>5460</v>
      </c>
      <c r="M29" s="62"/>
      <c r="N29" s="62"/>
      <c r="O29" s="62">
        <v>-1057125.8</v>
      </c>
      <c r="P29" s="62">
        <v>3908830.71</v>
      </c>
      <c r="Q29" s="52"/>
      <c r="R29" s="52"/>
      <c r="S29" s="52">
        <v>287302.33</v>
      </c>
      <c r="T29" s="52">
        <v>27790</v>
      </c>
      <c r="U29" s="52">
        <v>194.97</v>
      </c>
      <c r="V29" s="52">
        <v>1363020</v>
      </c>
      <c r="W29" s="52"/>
      <c r="X29" s="52">
        <v>2101906.87</v>
      </c>
      <c r="Y29" s="300">
        <v>1910314</v>
      </c>
      <c r="Z29" s="300"/>
      <c r="AA29" s="300">
        <v>7600</v>
      </c>
      <c r="AB29" s="300">
        <v>1314565.79</v>
      </c>
      <c r="AC29" s="300">
        <v>200399.75</v>
      </c>
      <c r="AD29" s="300">
        <v>1100</v>
      </c>
      <c r="AE29" s="300"/>
      <c r="AF29" s="300"/>
      <c r="AG29" s="300"/>
    </row>
    <row r="30" spans="1:33" x14ac:dyDescent="0.2">
      <c r="A30" s="62" t="s">
        <v>2195</v>
      </c>
      <c r="B30" s="295">
        <v>349225.09</v>
      </c>
      <c r="C30" s="295">
        <v>115332</v>
      </c>
      <c r="D30" s="295">
        <v>80947.509999999995</v>
      </c>
      <c r="E30" s="62">
        <v>993552</v>
      </c>
      <c r="F30" s="62">
        <v>322993</v>
      </c>
      <c r="G30" s="62"/>
      <c r="H30" s="62"/>
      <c r="L30" s="297">
        <v>567000</v>
      </c>
      <c r="M30" s="62"/>
      <c r="N30" s="62"/>
      <c r="O30" s="62">
        <v>-2673952.41</v>
      </c>
      <c r="P30" s="62">
        <v>3967213.3</v>
      </c>
      <c r="Q30" s="52"/>
      <c r="R30" s="52">
        <v>431.69</v>
      </c>
      <c r="S30" s="52">
        <v>829568.96</v>
      </c>
      <c r="T30" s="52">
        <v>374000</v>
      </c>
      <c r="U30" s="52"/>
      <c r="V30" s="52">
        <v>1212420</v>
      </c>
      <c r="W30" s="52"/>
      <c r="X30" s="52">
        <v>100000</v>
      </c>
      <c r="Y30" s="300">
        <v>1550880</v>
      </c>
      <c r="Z30" s="300"/>
      <c r="AA30" s="300">
        <v>19908</v>
      </c>
      <c r="AB30" s="300">
        <v>784303.94</v>
      </c>
      <c r="AC30" s="300">
        <v>142516</v>
      </c>
      <c r="AD30" s="300">
        <v>5000</v>
      </c>
      <c r="AE30" s="300"/>
      <c r="AF30" s="300"/>
      <c r="AG30" s="300"/>
    </row>
    <row r="31" spans="1:33" x14ac:dyDescent="0.2">
      <c r="A31" s="62" t="s">
        <v>2196</v>
      </c>
      <c r="B31" s="295">
        <v>288451.94</v>
      </c>
      <c r="C31" s="295">
        <v>10800</v>
      </c>
      <c r="D31" s="295">
        <v>53427.48</v>
      </c>
      <c r="E31" s="62">
        <v>48909</v>
      </c>
      <c r="F31" s="62">
        <v>366892.69</v>
      </c>
      <c r="G31" s="62"/>
      <c r="H31" s="62"/>
      <c r="M31" s="62"/>
      <c r="N31" s="62"/>
      <c r="O31" s="62">
        <v>-933234.62</v>
      </c>
      <c r="P31" s="62">
        <v>1728640.99</v>
      </c>
      <c r="Q31" s="52"/>
      <c r="R31" s="52"/>
      <c r="S31" s="52">
        <v>721352.78</v>
      </c>
      <c r="T31" s="52">
        <v>35000</v>
      </c>
      <c r="U31" s="52">
        <v>585.17999999999995</v>
      </c>
      <c r="V31" s="52">
        <v>1040470</v>
      </c>
      <c r="W31" s="52"/>
      <c r="X31" s="52"/>
      <c r="Y31" s="300">
        <v>1135160</v>
      </c>
      <c r="Z31" s="300"/>
      <c r="AA31" s="300">
        <v>14324</v>
      </c>
      <c r="AB31" s="300">
        <v>408285.44</v>
      </c>
      <c r="AC31" s="300">
        <v>171539.43</v>
      </c>
      <c r="AD31" s="300">
        <v>55000</v>
      </c>
      <c r="AE31" s="300"/>
      <c r="AF31" s="300"/>
      <c r="AG31" s="300">
        <v>33894.35</v>
      </c>
    </row>
    <row r="32" spans="1:33" x14ac:dyDescent="0.2">
      <c r="A32" s="62" t="s">
        <v>2324</v>
      </c>
      <c r="B32" s="295">
        <v>185369.05</v>
      </c>
      <c r="C32" s="295">
        <v>60296</v>
      </c>
      <c r="D32" s="295">
        <v>254162.48</v>
      </c>
      <c r="E32" s="62">
        <v>44386.54</v>
      </c>
      <c r="F32" s="62">
        <v>319775.05</v>
      </c>
      <c r="G32" s="62"/>
      <c r="H32" s="62"/>
      <c r="L32" s="297">
        <v>83407.45</v>
      </c>
      <c r="M32" s="62"/>
      <c r="N32" s="62"/>
      <c r="O32" s="62">
        <v>-1682054.14</v>
      </c>
      <c r="P32" s="62">
        <v>2399403.2599999998</v>
      </c>
      <c r="Q32" s="52"/>
      <c r="R32" s="52"/>
      <c r="S32" s="52">
        <v>637442.9</v>
      </c>
      <c r="T32" s="52"/>
      <c r="U32" s="52">
        <v>322.7</v>
      </c>
      <c r="V32" s="52"/>
      <c r="W32" s="52"/>
      <c r="X32" s="52">
        <v>389351.33</v>
      </c>
      <c r="Y32" s="300">
        <v>242464</v>
      </c>
      <c r="Z32" s="300"/>
      <c r="AA32" s="300">
        <v>35414</v>
      </c>
      <c r="AB32" s="300">
        <v>446343.32</v>
      </c>
      <c r="AC32" s="300">
        <v>115694.51</v>
      </c>
      <c r="AD32" s="300"/>
      <c r="AE32" s="300"/>
      <c r="AF32" s="300">
        <v>47000</v>
      </c>
      <c r="AG32" s="300">
        <v>5044.9399999999996</v>
      </c>
    </row>
    <row r="33" spans="1:33" x14ac:dyDescent="0.2">
      <c r="A33" s="62" t="s">
        <v>2197</v>
      </c>
      <c r="B33" s="295">
        <v>249040.21</v>
      </c>
      <c r="C33" s="295">
        <v>13500</v>
      </c>
      <c r="D33" s="295">
        <v>139317.29999999999</v>
      </c>
      <c r="E33" s="62">
        <v>11348441.300000001</v>
      </c>
      <c r="F33" s="62">
        <v>387479.65</v>
      </c>
      <c r="G33" s="62"/>
      <c r="H33" s="62"/>
      <c r="L33" s="297">
        <v>669.2</v>
      </c>
      <c r="M33" s="62"/>
      <c r="N33" s="62"/>
      <c r="O33" s="62">
        <v>4131494.75</v>
      </c>
      <c r="P33" s="62">
        <v>8039383.1299999999</v>
      </c>
      <c r="Q33" s="52"/>
      <c r="R33" s="52"/>
      <c r="S33" s="52">
        <v>909319.41</v>
      </c>
      <c r="T33" s="52">
        <v>54140</v>
      </c>
      <c r="U33" s="52">
        <v>472.88</v>
      </c>
      <c r="V33" s="52">
        <v>813490</v>
      </c>
      <c r="W33" s="52"/>
      <c r="X33" s="52">
        <v>347425</v>
      </c>
      <c r="Y33" s="300">
        <v>1336026</v>
      </c>
      <c r="Z33" s="300">
        <v>3040</v>
      </c>
      <c r="AA33" s="300">
        <v>15569</v>
      </c>
      <c r="AB33" s="300">
        <v>591902.73</v>
      </c>
      <c r="AC33" s="300">
        <v>170942.51</v>
      </c>
      <c r="AD33" s="300"/>
      <c r="AE33" s="300"/>
      <c r="AF33" s="300"/>
      <c r="AG33" s="300">
        <v>9739.67</v>
      </c>
    </row>
    <row r="34" spans="1:33" x14ac:dyDescent="0.2">
      <c r="A34" s="62" t="s">
        <v>2198</v>
      </c>
      <c r="B34" s="295">
        <v>193383.67</v>
      </c>
      <c r="C34" s="295">
        <v>0</v>
      </c>
      <c r="D34" s="295">
        <v>124659.81</v>
      </c>
      <c r="E34" s="62">
        <v>2127509.42</v>
      </c>
      <c r="F34" s="62">
        <v>197959.39</v>
      </c>
      <c r="G34" s="62"/>
      <c r="H34" s="62"/>
      <c r="M34" s="62"/>
      <c r="N34" s="62"/>
      <c r="O34" s="62">
        <v>493932.08</v>
      </c>
      <c r="P34" s="62">
        <v>2109112.34</v>
      </c>
      <c r="Q34" s="52">
        <v>322</v>
      </c>
      <c r="R34" s="52"/>
      <c r="S34" s="52">
        <v>895883.09</v>
      </c>
      <c r="T34" s="52"/>
      <c r="U34" s="52">
        <v>894.29</v>
      </c>
      <c r="V34" s="52">
        <v>877205</v>
      </c>
      <c r="W34" s="52"/>
      <c r="X34" s="52">
        <v>243600</v>
      </c>
      <c r="Y34" s="300">
        <v>1322375</v>
      </c>
      <c r="Z34" s="300">
        <v>1614</v>
      </c>
      <c r="AA34" s="300"/>
      <c r="AB34" s="300">
        <v>431401.95</v>
      </c>
      <c r="AC34" s="300">
        <v>177099.7</v>
      </c>
      <c r="AD34" s="300"/>
      <c r="AE34" s="300"/>
      <c r="AF34" s="300"/>
      <c r="AG34" s="300">
        <v>27884.86</v>
      </c>
    </row>
    <row r="35" spans="1:33" x14ac:dyDescent="0.2">
      <c r="A35" s="62" t="s">
        <v>2199</v>
      </c>
      <c r="B35" s="295">
        <v>83251.16</v>
      </c>
      <c r="C35" s="295">
        <v>0</v>
      </c>
      <c r="D35" s="295">
        <v>64970.59</v>
      </c>
      <c r="E35" s="62">
        <v>2278097.7400000002</v>
      </c>
      <c r="F35" s="62">
        <v>227746.53</v>
      </c>
      <c r="G35" s="62"/>
      <c r="H35" s="62"/>
      <c r="M35" s="62"/>
      <c r="N35" s="62"/>
      <c r="O35" s="62">
        <v>783834.26</v>
      </c>
      <c r="P35" s="62">
        <v>2000000</v>
      </c>
      <c r="Q35" s="52"/>
      <c r="R35" s="52"/>
      <c r="S35" s="52">
        <v>722452.77</v>
      </c>
      <c r="T35" s="52">
        <v>15840</v>
      </c>
      <c r="U35" s="52">
        <v>391.99</v>
      </c>
      <c r="V35" s="52"/>
      <c r="W35" s="52"/>
      <c r="X35" s="52">
        <v>154270</v>
      </c>
      <c r="Y35" s="300">
        <v>241820</v>
      </c>
      <c r="Z35" s="300"/>
      <c r="AA35" s="300">
        <v>22720</v>
      </c>
      <c r="AB35" s="300">
        <v>414318.9</v>
      </c>
      <c r="AC35" s="300">
        <v>171122.12</v>
      </c>
      <c r="AD35" s="300"/>
      <c r="AE35" s="300"/>
      <c r="AF35" s="300"/>
      <c r="AG35" s="300">
        <v>155500</v>
      </c>
    </row>
    <row r="36" spans="1:33" x14ac:dyDescent="0.2">
      <c r="A36" s="62" t="s">
        <v>2200</v>
      </c>
      <c r="B36" s="295">
        <v>177605.08</v>
      </c>
      <c r="C36" s="295">
        <v>0</v>
      </c>
      <c r="D36" s="295">
        <v>10607.42</v>
      </c>
      <c r="E36" s="62">
        <v>1304730.8500000001</v>
      </c>
      <c r="F36" s="62">
        <v>199023.4</v>
      </c>
      <c r="G36" s="62"/>
      <c r="H36" s="62"/>
      <c r="L36" s="297">
        <v>50000</v>
      </c>
      <c r="M36" s="62"/>
      <c r="N36" s="62"/>
      <c r="O36" s="62">
        <v>-353366.24</v>
      </c>
      <c r="P36" s="62">
        <v>2067007.72</v>
      </c>
      <c r="Q36" s="52"/>
      <c r="R36" s="52"/>
      <c r="S36" s="52">
        <v>689677.73</v>
      </c>
      <c r="T36" s="52"/>
      <c r="U36" s="52">
        <v>485.45</v>
      </c>
      <c r="V36" s="52"/>
      <c r="W36" s="52"/>
      <c r="X36" s="52"/>
      <c r="Y36" s="300">
        <v>177340</v>
      </c>
      <c r="Z36" s="300"/>
      <c r="AA36" s="300">
        <v>16622</v>
      </c>
      <c r="AB36" s="300">
        <v>437423.29</v>
      </c>
      <c r="AC36" s="300">
        <v>124370.62</v>
      </c>
      <c r="AD36" s="300">
        <v>240</v>
      </c>
      <c r="AE36" s="300"/>
      <c r="AF36" s="300"/>
      <c r="AG36" s="300"/>
    </row>
    <row r="37" spans="1:33" x14ac:dyDescent="0.2">
      <c r="A37" s="62" t="s">
        <v>2201</v>
      </c>
      <c r="B37" s="295">
        <v>14733.16</v>
      </c>
      <c r="C37" s="295">
        <v>0</v>
      </c>
      <c r="D37" s="295">
        <v>80728.11</v>
      </c>
      <c r="E37" s="62">
        <v>560691.94999999995</v>
      </c>
      <c r="F37" s="62">
        <v>1005222.57</v>
      </c>
      <c r="G37" s="62"/>
      <c r="H37" s="62"/>
      <c r="M37" s="62"/>
      <c r="N37" s="62"/>
      <c r="O37" s="62">
        <v>-790995.15</v>
      </c>
      <c r="P37" s="62">
        <v>2721924.84</v>
      </c>
      <c r="Q37" s="52"/>
      <c r="R37" s="52"/>
      <c r="S37" s="52">
        <v>656719.21</v>
      </c>
      <c r="T37" s="52"/>
      <c r="U37" s="52"/>
      <c r="V37" s="52">
        <v>1030200</v>
      </c>
      <c r="W37" s="52"/>
      <c r="X37" s="52">
        <v>298720</v>
      </c>
      <c r="Y37" s="300">
        <v>1462189</v>
      </c>
      <c r="Z37" s="300"/>
      <c r="AA37" s="300">
        <v>19380</v>
      </c>
      <c r="AB37" s="300">
        <v>581100.56000000006</v>
      </c>
      <c r="AC37" s="300">
        <v>188649.55</v>
      </c>
      <c r="AD37" s="300"/>
      <c r="AE37" s="300"/>
      <c r="AF37" s="300"/>
      <c r="AG37" s="300"/>
    </row>
    <row r="38" spans="1:33" x14ac:dyDescent="0.2">
      <c r="A38" s="62" t="s">
        <v>2202</v>
      </c>
      <c r="B38" s="295">
        <v>150782.20000000001</v>
      </c>
      <c r="C38" s="295">
        <v>0</v>
      </c>
      <c r="D38" s="295">
        <v>59348.35</v>
      </c>
      <c r="E38" s="62">
        <v>3</v>
      </c>
      <c r="F38" s="62">
        <v>-13465.58</v>
      </c>
      <c r="G38" s="62"/>
      <c r="H38" s="62"/>
      <c r="J38" s="297">
        <v>56550</v>
      </c>
      <c r="L38" s="297">
        <v>377.5</v>
      </c>
      <c r="M38" s="62"/>
      <c r="N38" s="62"/>
      <c r="O38" s="62">
        <v>-1594</v>
      </c>
      <c r="P38" s="62">
        <v>1153430.04</v>
      </c>
      <c r="Q38" s="52"/>
      <c r="R38" s="52"/>
      <c r="S38" s="52">
        <v>456615.17</v>
      </c>
      <c r="T38" s="52">
        <v>107100</v>
      </c>
      <c r="U38" s="52">
        <v>565.01</v>
      </c>
      <c r="V38" s="52">
        <v>921740</v>
      </c>
      <c r="W38" s="52"/>
      <c r="X38" s="52"/>
      <c r="Y38" s="300">
        <v>1164590</v>
      </c>
      <c r="Z38" s="300"/>
      <c r="AA38" s="300"/>
      <c r="AB38" s="300">
        <v>643907.6</v>
      </c>
      <c r="AC38" s="300">
        <v>72630.820000000007</v>
      </c>
      <c r="AD38" s="300"/>
      <c r="AE38" s="300"/>
      <c r="AF38" s="300"/>
      <c r="AG38" s="300">
        <v>5593.64</v>
      </c>
    </row>
    <row r="39" spans="1:33" x14ac:dyDescent="0.2">
      <c r="A39" s="62" t="s">
        <v>2203</v>
      </c>
      <c r="B39" s="295">
        <v>143200.57</v>
      </c>
      <c r="C39" s="295">
        <v>0</v>
      </c>
      <c r="D39" s="295">
        <v>154865.87</v>
      </c>
      <c r="E39" s="62">
        <v>-372008.89</v>
      </c>
      <c r="F39" s="62">
        <v>139275.04999999999</v>
      </c>
      <c r="G39" s="62"/>
      <c r="H39" s="62"/>
      <c r="J39" s="297">
        <v>215075</v>
      </c>
      <c r="L39" s="297">
        <v>1179.8699999999999</v>
      </c>
      <c r="M39" s="62"/>
      <c r="N39" s="62">
        <v>-2304521.69</v>
      </c>
      <c r="O39" s="62">
        <v>-291259</v>
      </c>
      <c r="P39" s="62">
        <v>2737074.7</v>
      </c>
      <c r="Q39" s="52"/>
      <c r="R39" s="52"/>
      <c r="S39" s="52">
        <v>555272.35</v>
      </c>
      <c r="T39" s="52">
        <v>171462</v>
      </c>
      <c r="U39" s="52">
        <v>238.98</v>
      </c>
      <c r="V39" s="52">
        <v>941920</v>
      </c>
      <c r="W39" s="52"/>
      <c r="X39" s="52">
        <v>40000</v>
      </c>
      <c r="Y39" s="300">
        <v>1116830</v>
      </c>
      <c r="Z39" s="300"/>
      <c r="AA39" s="300"/>
      <c r="AB39" s="300">
        <v>526476.93000000005</v>
      </c>
      <c r="AC39" s="300">
        <v>132683.01</v>
      </c>
      <c r="AD39" s="300"/>
      <c r="AE39" s="300"/>
      <c r="AF39" s="300"/>
      <c r="AG39" s="300">
        <v>3343.24</v>
      </c>
    </row>
    <row r="40" spans="1:33" x14ac:dyDescent="0.2">
      <c r="A40" s="62" t="s">
        <v>2204</v>
      </c>
      <c r="B40" s="295">
        <v>439983.72</v>
      </c>
      <c r="C40" s="295">
        <v>0</v>
      </c>
      <c r="D40" s="295">
        <v>117527.73</v>
      </c>
      <c r="E40" s="62">
        <v>196928.12</v>
      </c>
      <c r="F40" s="62">
        <v>159049.14000000001</v>
      </c>
      <c r="G40" s="62"/>
      <c r="H40" s="62"/>
      <c r="J40" s="297">
        <v>6300</v>
      </c>
      <c r="M40" s="62"/>
      <c r="N40" s="62"/>
      <c r="O40" s="62">
        <v>443599.66</v>
      </c>
      <c r="P40" s="62">
        <v>1656318.18</v>
      </c>
      <c r="Q40" s="52"/>
      <c r="R40" s="52"/>
      <c r="S40" s="52">
        <v>415240.36</v>
      </c>
      <c r="T40" s="52">
        <v>43490</v>
      </c>
      <c r="U40" s="52">
        <v>1862.09</v>
      </c>
      <c r="V40" s="52">
        <v>1025710</v>
      </c>
      <c r="W40" s="52"/>
      <c r="X40" s="52"/>
      <c r="Y40" s="300">
        <v>1126660</v>
      </c>
      <c r="Z40" s="300"/>
      <c r="AA40" s="300"/>
      <c r="AB40" s="300">
        <v>255685.88</v>
      </c>
      <c r="AC40" s="300">
        <v>120209.34</v>
      </c>
      <c r="AD40" s="300"/>
      <c r="AE40" s="300"/>
      <c r="AF40" s="300"/>
      <c r="AG40" s="300">
        <v>64.180000000000007</v>
      </c>
    </row>
    <row r="41" spans="1:33" x14ac:dyDescent="0.2">
      <c r="A41" s="62" t="s">
        <v>2205</v>
      </c>
      <c r="B41" s="295">
        <v>47490.94</v>
      </c>
      <c r="C41" s="295">
        <v>0</v>
      </c>
      <c r="D41" s="295">
        <v>139127.10999999999</v>
      </c>
      <c r="E41" s="62">
        <v>147918.25</v>
      </c>
      <c r="F41" s="62">
        <v>-20080.98</v>
      </c>
      <c r="G41" s="62"/>
      <c r="H41" s="62"/>
      <c r="J41" s="297">
        <v>579464</v>
      </c>
      <c r="L41" s="297">
        <v>166.35</v>
      </c>
      <c r="M41" s="62"/>
      <c r="N41" s="62"/>
      <c r="O41" s="62">
        <v>3744.1</v>
      </c>
      <c r="P41" s="62">
        <v>1118559.83</v>
      </c>
      <c r="Q41" s="52"/>
      <c r="R41" s="52"/>
      <c r="S41" s="52">
        <v>445207.69</v>
      </c>
      <c r="T41" s="52">
        <v>52990</v>
      </c>
      <c r="U41" s="52"/>
      <c r="V41" s="52">
        <v>1546400</v>
      </c>
      <c r="W41" s="52"/>
      <c r="X41" s="52">
        <v>40000</v>
      </c>
      <c r="Y41" s="300">
        <v>1806565</v>
      </c>
      <c r="Z41" s="300"/>
      <c r="AA41" s="300"/>
      <c r="AB41" s="300">
        <v>456447.3</v>
      </c>
      <c r="AC41" s="300">
        <v>134284.29999999999</v>
      </c>
      <c r="AD41" s="300"/>
      <c r="AE41" s="300"/>
      <c r="AF41" s="300"/>
      <c r="AG41" s="300">
        <v>8726.15</v>
      </c>
    </row>
    <row r="42" spans="1:33" x14ac:dyDescent="0.2">
      <c r="A42" s="62" t="s">
        <v>2206</v>
      </c>
      <c r="B42" s="295">
        <v>86795.06</v>
      </c>
      <c r="C42" s="295">
        <v>0</v>
      </c>
      <c r="D42" s="295">
        <v>779765.96</v>
      </c>
      <c r="E42" s="62">
        <v>-640422.67000000004</v>
      </c>
      <c r="F42" s="62">
        <v>-90001.48</v>
      </c>
      <c r="G42" s="62"/>
      <c r="H42" s="62"/>
      <c r="I42" s="297">
        <v>150000</v>
      </c>
      <c r="J42" s="297">
        <v>34990</v>
      </c>
      <c r="M42" s="62"/>
      <c r="N42" s="62"/>
      <c r="O42" s="62"/>
      <c r="P42" s="62">
        <v>1381244.13</v>
      </c>
      <c r="Q42" s="52"/>
      <c r="R42" s="52"/>
      <c r="S42" s="52">
        <v>496683.31</v>
      </c>
      <c r="T42" s="52">
        <v>77760</v>
      </c>
      <c r="U42" s="52">
        <v>220.03</v>
      </c>
      <c r="V42" s="52">
        <v>1092000</v>
      </c>
      <c r="W42" s="52"/>
      <c r="X42" s="52"/>
      <c r="Y42" s="300">
        <v>1297090</v>
      </c>
      <c r="Z42" s="300"/>
      <c r="AA42" s="300">
        <v>8060</v>
      </c>
      <c r="AB42" s="300">
        <v>288219.17</v>
      </c>
      <c r="AC42" s="300">
        <v>333898.99</v>
      </c>
      <c r="AD42" s="300"/>
      <c r="AE42" s="300"/>
      <c r="AF42" s="300"/>
      <c r="AG42" s="300">
        <v>618.37</v>
      </c>
    </row>
    <row r="43" spans="1:33" x14ac:dyDescent="0.2">
      <c r="A43" s="62" t="s">
        <v>2207</v>
      </c>
      <c r="B43" s="295">
        <v>146265.23000000001</v>
      </c>
      <c r="C43" s="295">
        <v>0</v>
      </c>
      <c r="D43" s="295">
        <v>834605.02</v>
      </c>
      <c r="E43" s="62">
        <v>329967.57</v>
      </c>
      <c r="F43" s="62">
        <v>-94589.59</v>
      </c>
      <c r="G43" s="62"/>
      <c r="H43" s="62"/>
      <c r="J43" s="297">
        <v>144138</v>
      </c>
      <c r="L43" s="297">
        <v>400</v>
      </c>
      <c r="M43" s="62"/>
      <c r="N43" s="62"/>
      <c r="O43" s="62">
        <v>-400</v>
      </c>
      <c r="P43" s="62">
        <v>1240631.49</v>
      </c>
      <c r="Q43" s="52"/>
      <c r="R43" s="52"/>
      <c r="S43" s="52">
        <v>488860.44</v>
      </c>
      <c r="T43" s="52">
        <v>63400</v>
      </c>
      <c r="U43" s="52">
        <v>486.16</v>
      </c>
      <c r="V43" s="52">
        <v>1326350</v>
      </c>
      <c r="W43" s="52"/>
      <c r="X43" s="52"/>
      <c r="Y43" s="300">
        <v>1526370</v>
      </c>
      <c r="Z43" s="300"/>
      <c r="AA43" s="300">
        <v>5400</v>
      </c>
      <c r="AB43" s="300">
        <v>326128.90999999997</v>
      </c>
      <c r="AC43" s="300">
        <v>258819.68</v>
      </c>
      <c r="AD43" s="300"/>
      <c r="AE43" s="300"/>
      <c r="AF43" s="300"/>
      <c r="AG43" s="300">
        <v>1665.41</v>
      </c>
    </row>
    <row r="44" spans="1:33" x14ac:dyDescent="0.2">
      <c r="A44" s="62" t="s">
        <v>2208</v>
      </c>
      <c r="B44" s="295">
        <v>253443.36</v>
      </c>
      <c r="C44" s="295">
        <v>100000</v>
      </c>
      <c r="D44" s="295">
        <v>481549.43</v>
      </c>
      <c r="E44" s="62">
        <v>29247.86</v>
      </c>
      <c r="F44" s="62">
        <v>53451.199999999997</v>
      </c>
      <c r="G44" s="62"/>
      <c r="H44" s="62"/>
      <c r="I44" s="297">
        <v>100000</v>
      </c>
      <c r="J44" s="297">
        <v>261350</v>
      </c>
      <c r="M44" s="62"/>
      <c r="N44" s="62"/>
      <c r="O44" s="62">
        <v>-740039.27</v>
      </c>
      <c r="P44" s="62">
        <v>2770050.54</v>
      </c>
      <c r="Q44" s="52"/>
      <c r="R44" s="52"/>
      <c r="S44" s="52">
        <v>449102.6</v>
      </c>
      <c r="T44" s="52">
        <v>262510</v>
      </c>
      <c r="U44" s="52">
        <v>455.51</v>
      </c>
      <c r="V44" s="52"/>
      <c r="W44" s="52"/>
      <c r="X44" s="52"/>
      <c r="Y44" s="300">
        <v>186660</v>
      </c>
      <c r="Z44" s="300"/>
      <c r="AA44" s="300"/>
      <c r="AB44" s="300">
        <v>462502.40000000002</v>
      </c>
      <c r="AC44" s="300">
        <v>23319.31</v>
      </c>
      <c r="AD44" s="300"/>
      <c r="AE44" s="300"/>
      <c r="AF44" s="300"/>
      <c r="AG44" s="300">
        <v>442.72</v>
      </c>
    </row>
    <row r="45" spans="1:33" x14ac:dyDescent="0.2">
      <c r="A45" s="62" t="s">
        <v>2209</v>
      </c>
      <c r="B45" s="295">
        <v>332334.46999999997</v>
      </c>
      <c r="C45" s="295">
        <v>0</v>
      </c>
      <c r="D45" s="295">
        <v>25252.53</v>
      </c>
      <c r="E45" s="62">
        <v>45097.31</v>
      </c>
      <c r="F45" s="62">
        <v>213419.81</v>
      </c>
      <c r="G45" s="62"/>
      <c r="H45" s="62"/>
      <c r="J45" s="297">
        <v>8540</v>
      </c>
      <c r="L45" s="297">
        <v>846.36</v>
      </c>
      <c r="M45" s="62"/>
      <c r="N45" s="62">
        <v>16660.38</v>
      </c>
      <c r="O45" s="62">
        <v>136627.70000000001</v>
      </c>
      <c r="P45" s="62">
        <v>2356118.79</v>
      </c>
      <c r="Q45" s="52"/>
      <c r="R45" s="52"/>
      <c r="S45" s="52">
        <v>554591.67000000004</v>
      </c>
      <c r="T45" s="52">
        <v>14000</v>
      </c>
      <c r="U45" s="52">
        <v>687.81</v>
      </c>
      <c r="V45" s="52">
        <v>1267380</v>
      </c>
      <c r="W45" s="52"/>
      <c r="X45" s="52"/>
      <c r="Y45" s="300">
        <v>1371812</v>
      </c>
      <c r="Z45" s="300"/>
      <c r="AA45" s="300">
        <v>9316</v>
      </c>
      <c r="AB45" s="300">
        <v>416662</v>
      </c>
      <c r="AC45" s="300">
        <v>48312.74</v>
      </c>
      <c r="AD45" s="300"/>
      <c r="AE45" s="300"/>
      <c r="AF45" s="300"/>
      <c r="AG45" s="300">
        <v>817.24</v>
      </c>
    </row>
    <row r="46" spans="1:33" x14ac:dyDescent="0.2">
      <c r="A46" s="62" t="s">
        <v>2210</v>
      </c>
      <c r="B46" s="295">
        <v>157199.91</v>
      </c>
      <c r="C46" s="295">
        <v>1500</v>
      </c>
      <c r="D46" s="295">
        <v>128561.52</v>
      </c>
      <c r="E46" s="62">
        <v>216711.67999999999</v>
      </c>
      <c r="F46" s="62">
        <v>245978.39</v>
      </c>
      <c r="G46" s="62"/>
      <c r="H46" s="62"/>
      <c r="J46" s="297">
        <v>77430</v>
      </c>
      <c r="K46" s="297">
        <v>2759</v>
      </c>
      <c r="L46" s="297">
        <v>350</v>
      </c>
      <c r="M46" s="62"/>
      <c r="N46" s="62">
        <v>-341908.85</v>
      </c>
      <c r="O46" s="62">
        <v>105525.12</v>
      </c>
      <c r="P46" s="62">
        <v>1990390.15</v>
      </c>
      <c r="Q46" s="52"/>
      <c r="R46" s="52"/>
      <c r="S46" s="52">
        <v>566888.02</v>
      </c>
      <c r="T46" s="52">
        <v>90680</v>
      </c>
      <c r="U46" s="52">
        <v>214.68</v>
      </c>
      <c r="V46" s="52">
        <v>934670</v>
      </c>
      <c r="W46" s="52"/>
      <c r="X46" s="52">
        <v>40000</v>
      </c>
      <c r="Y46" s="300">
        <v>1035870</v>
      </c>
      <c r="Z46" s="300">
        <v>4640</v>
      </c>
      <c r="AA46" s="300"/>
      <c r="AB46" s="300">
        <v>423740.05</v>
      </c>
      <c r="AC46" s="300">
        <v>142086.01999999999</v>
      </c>
      <c r="AD46" s="300"/>
      <c r="AE46" s="300"/>
      <c r="AF46" s="300"/>
      <c r="AG46" s="300">
        <v>55.39</v>
      </c>
    </row>
    <row r="47" spans="1:33" x14ac:dyDescent="0.2">
      <c r="A47" s="62" t="s">
        <v>2211</v>
      </c>
      <c r="B47" s="295">
        <v>160079.59</v>
      </c>
      <c r="C47" s="295">
        <v>0</v>
      </c>
      <c r="D47" s="295">
        <v>26043.75</v>
      </c>
      <c r="E47" s="62">
        <v>275449.49</v>
      </c>
      <c r="F47" s="62">
        <v>27815.53</v>
      </c>
      <c r="G47" s="62"/>
      <c r="H47" s="62"/>
      <c r="I47" s="297">
        <v>100000</v>
      </c>
      <c r="J47" s="297">
        <v>57330</v>
      </c>
      <c r="L47" s="297">
        <v>264.7</v>
      </c>
      <c r="M47" s="62"/>
      <c r="N47" s="62"/>
      <c r="O47" s="62">
        <v>3000</v>
      </c>
      <c r="P47" s="62">
        <v>498635.02</v>
      </c>
      <c r="Q47" s="52"/>
      <c r="R47" s="52"/>
      <c r="S47" s="52">
        <v>363253.95</v>
      </c>
      <c r="T47" s="52">
        <v>50550</v>
      </c>
      <c r="U47" s="52">
        <v>152.71</v>
      </c>
      <c r="V47" s="52">
        <v>809280</v>
      </c>
      <c r="W47" s="52"/>
      <c r="X47" s="52">
        <v>40000</v>
      </c>
      <c r="Y47" s="300">
        <v>948700</v>
      </c>
      <c r="Z47" s="300"/>
      <c r="AA47" s="300"/>
      <c r="AB47" s="300">
        <v>278278.23</v>
      </c>
      <c r="AC47" s="300">
        <v>38804.14</v>
      </c>
      <c r="AD47" s="300"/>
      <c r="AE47" s="300"/>
      <c r="AF47" s="300"/>
      <c r="AG47" s="300">
        <v>535.24</v>
      </c>
    </row>
    <row r="48" spans="1:33" x14ac:dyDescent="0.2">
      <c r="A48" s="62" t="s">
        <v>2212</v>
      </c>
      <c r="B48" s="295">
        <v>122628.77</v>
      </c>
      <c r="C48" s="295">
        <v>0</v>
      </c>
      <c r="D48" s="295">
        <v>188092.18</v>
      </c>
      <c r="E48" s="62">
        <v>3</v>
      </c>
      <c r="F48" s="62">
        <v>45488.959999999999</v>
      </c>
      <c r="G48" s="62"/>
      <c r="H48" s="62"/>
      <c r="J48" s="297">
        <v>65338</v>
      </c>
      <c r="M48" s="62"/>
      <c r="N48" s="62">
        <v>-11452.2</v>
      </c>
      <c r="O48" s="62"/>
      <c r="P48" s="62">
        <v>452082.82</v>
      </c>
      <c r="Q48" s="52"/>
      <c r="R48" s="52"/>
      <c r="S48" s="52">
        <v>487498.68</v>
      </c>
      <c r="T48" s="52">
        <v>47670</v>
      </c>
      <c r="U48" s="52">
        <v>212.44</v>
      </c>
      <c r="V48" s="52">
        <v>608100</v>
      </c>
      <c r="W48" s="52"/>
      <c r="X48" s="52"/>
      <c r="Y48" s="300">
        <v>798840</v>
      </c>
      <c r="Z48" s="300"/>
      <c r="AA48" s="300"/>
      <c r="AB48" s="300">
        <v>298275.06</v>
      </c>
      <c r="AC48" s="300">
        <v>23115.5</v>
      </c>
      <c r="AD48" s="300"/>
      <c r="AE48" s="300"/>
      <c r="AF48" s="300"/>
      <c r="AG48" s="300">
        <v>7067.01</v>
      </c>
    </row>
    <row r="49" spans="1:33" x14ac:dyDescent="0.2">
      <c r="A49" s="62" t="s">
        <v>2213</v>
      </c>
      <c r="B49" s="295">
        <v>363015.98</v>
      </c>
      <c r="C49" s="295">
        <v>0</v>
      </c>
      <c r="D49" s="295">
        <v>50327.4</v>
      </c>
      <c r="E49" s="62">
        <v>2700166.02</v>
      </c>
      <c r="F49" s="62">
        <v>175845.26</v>
      </c>
      <c r="G49" s="62"/>
      <c r="H49" s="62"/>
      <c r="J49" s="297">
        <v>123780</v>
      </c>
      <c r="M49" s="62"/>
      <c r="N49" s="62"/>
      <c r="O49" s="62">
        <v>-159492.1</v>
      </c>
      <c r="P49" s="62">
        <v>5378772.1500000004</v>
      </c>
      <c r="Q49" s="52"/>
      <c r="R49" s="52"/>
      <c r="S49" s="52">
        <v>507787.34</v>
      </c>
      <c r="T49" s="52">
        <v>54725</v>
      </c>
      <c r="U49" s="52">
        <v>1690.33</v>
      </c>
      <c r="V49" s="52">
        <v>952470</v>
      </c>
      <c r="W49" s="52"/>
      <c r="X49" s="52"/>
      <c r="Y49" s="300">
        <v>1049380</v>
      </c>
      <c r="Z49" s="300"/>
      <c r="AA49" s="300"/>
      <c r="AB49" s="300">
        <v>391058.23</v>
      </c>
      <c r="AC49" s="300">
        <v>208677.72</v>
      </c>
      <c r="AD49" s="300"/>
      <c r="AE49" s="300"/>
      <c r="AF49" s="300"/>
      <c r="AG49" s="300">
        <v>6987.82</v>
      </c>
    </row>
    <row r="50" spans="1:33" x14ac:dyDescent="0.2">
      <c r="A50" s="62" t="s">
        <v>2214</v>
      </c>
      <c r="B50" s="295">
        <v>243955.79</v>
      </c>
      <c r="C50" s="295">
        <v>0</v>
      </c>
      <c r="D50" s="295">
        <v>659600.06999999995</v>
      </c>
      <c r="E50" s="62">
        <v>-132132.91</v>
      </c>
      <c r="F50" s="62">
        <v>-167478.09</v>
      </c>
      <c r="G50" s="62"/>
      <c r="H50" s="62"/>
      <c r="J50" s="297">
        <v>106390</v>
      </c>
      <c r="M50" s="62">
        <v>4586</v>
      </c>
      <c r="N50" s="62"/>
      <c r="O50" s="62"/>
      <c r="P50" s="62">
        <v>1780248.13</v>
      </c>
      <c r="Q50" s="52"/>
      <c r="R50" s="52"/>
      <c r="S50" s="52">
        <v>507432.61</v>
      </c>
      <c r="T50" s="52">
        <v>70398</v>
      </c>
      <c r="U50" s="52">
        <v>370.37</v>
      </c>
      <c r="V50" s="52">
        <v>1150530</v>
      </c>
      <c r="W50" s="52"/>
      <c r="X50" s="52"/>
      <c r="Y50" s="300">
        <v>1344918.23</v>
      </c>
      <c r="Z50" s="300"/>
      <c r="AA50" s="300"/>
      <c r="AB50" s="300">
        <v>395176.79</v>
      </c>
      <c r="AC50" s="300">
        <v>203533.9</v>
      </c>
      <c r="AD50" s="300"/>
      <c r="AE50" s="300"/>
      <c r="AF50" s="300"/>
      <c r="AG50" s="300">
        <v>150.78</v>
      </c>
    </row>
    <row r="51" spans="1:33" x14ac:dyDescent="0.2">
      <c r="A51" s="62" t="s">
        <v>2215</v>
      </c>
      <c r="B51" s="295">
        <v>447415.75</v>
      </c>
      <c r="C51" s="295">
        <v>60000</v>
      </c>
      <c r="D51" s="295">
        <v>346418.89</v>
      </c>
      <c r="E51" s="62">
        <v>846856.72</v>
      </c>
      <c r="F51" s="62">
        <v>276917.14</v>
      </c>
      <c r="G51" s="62"/>
      <c r="H51" s="62"/>
      <c r="M51" s="62"/>
      <c r="N51" s="62"/>
      <c r="O51" s="62">
        <v>197487.27</v>
      </c>
      <c r="P51" s="62">
        <v>2690789.95</v>
      </c>
      <c r="Q51" s="52"/>
      <c r="R51" s="52"/>
      <c r="S51" s="52">
        <v>468795.84</v>
      </c>
      <c r="T51" s="52">
        <v>57195</v>
      </c>
      <c r="U51" s="52">
        <v>803</v>
      </c>
      <c r="V51" s="52">
        <v>935400</v>
      </c>
      <c r="W51" s="52"/>
      <c r="X51" s="52">
        <v>197760</v>
      </c>
      <c r="Y51" s="300">
        <v>1153916</v>
      </c>
      <c r="Z51" s="300"/>
      <c r="AA51" s="300"/>
      <c r="AB51" s="300">
        <v>220866.26</v>
      </c>
      <c r="AC51" s="300">
        <v>7075</v>
      </c>
      <c r="AD51" s="300"/>
      <c r="AE51" s="300"/>
      <c r="AF51" s="300"/>
      <c r="AG51" s="300">
        <v>25445.439999999999</v>
      </c>
    </row>
    <row r="52" spans="1:33" x14ac:dyDescent="0.2">
      <c r="A52" s="62" t="s">
        <v>2216</v>
      </c>
      <c r="B52" s="295">
        <v>389267.22</v>
      </c>
      <c r="C52" s="295">
        <v>0</v>
      </c>
      <c r="D52" s="295">
        <v>50361.88</v>
      </c>
      <c r="E52" s="62">
        <v>511585.66</v>
      </c>
      <c r="F52" s="62">
        <v>-19652.53</v>
      </c>
      <c r="G52" s="62"/>
      <c r="H52" s="62"/>
      <c r="L52" s="297">
        <v>1981</v>
      </c>
      <c r="M52" s="62"/>
      <c r="N52" s="62"/>
      <c r="O52" s="62">
        <v>112</v>
      </c>
      <c r="P52" s="62">
        <v>2057308.95</v>
      </c>
      <c r="Q52" s="52"/>
      <c r="R52" s="52"/>
      <c r="S52" s="52">
        <v>447534.37</v>
      </c>
      <c r="T52" s="52"/>
      <c r="U52" s="52">
        <v>711.93</v>
      </c>
      <c r="V52" s="52"/>
      <c r="W52" s="52"/>
      <c r="X52" s="52">
        <v>1078.48</v>
      </c>
      <c r="Y52" s="300">
        <v>85222</v>
      </c>
      <c r="Z52" s="300"/>
      <c r="AA52" s="300"/>
      <c r="AB52" s="300">
        <v>233033.91</v>
      </c>
      <c r="AC52" s="300">
        <v>98952.49</v>
      </c>
      <c r="AD52" s="300"/>
      <c r="AE52" s="300"/>
      <c r="AF52" s="300"/>
      <c r="AG52" s="300">
        <v>87.11</v>
      </c>
    </row>
    <row r="53" spans="1:33" x14ac:dyDescent="0.2">
      <c r="A53" s="62" t="s">
        <v>2217</v>
      </c>
      <c r="B53" s="295">
        <v>137949.32999999999</v>
      </c>
      <c r="C53" s="295">
        <v>0</v>
      </c>
      <c r="D53" s="295">
        <v>175838.56</v>
      </c>
      <c r="E53" s="62">
        <v>123421.87</v>
      </c>
      <c r="F53" s="62">
        <v>190890.64</v>
      </c>
      <c r="G53" s="62"/>
      <c r="H53" s="62"/>
      <c r="L53" s="297">
        <v>14.39</v>
      </c>
      <c r="M53" s="62"/>
      <c r="N53" s="62"/>
      <c r="O53" s="62"/>
      <c r="P53" s="62">
        <v>1988049.06</v>
      </c>
      <c r="Q53" s="52"/>
      <c r="R53" s="52"/>
      <c r="S53" s="52">
        <v>560987.24</v>
      </c>
      <c r="T53" s="52">
        <v>56750</v>
      </c>
      <c r="U53" s="52">
        <v>191.84</v>
      </c>
      <c r="V53" s="52">
        <v>836730</v>
      </c>
      <c r="W53" s="52"/>
      <c r="X53" s="52">
        <v>40000</v>
      </c>
      <c r="Y53" s="300">
        <v>1024452</v>
      </c>
      <c r="Z53" s="300"/>
      <c r="AA53" s="300"/>
      <c r="AB53" s="300">
        <v>486331.42</v>
      </c>
      <c r="AC53" s="300">
        <v>35135.040000000001</v>
      </c>
      <c r="AD53" s="300"/>
      <c r="AE53" s="300"/>
      <c r="AF53" s="300"/>
      <c r="AG53" s="300">
        <v>1013.05</v>
      </c>
    </row>
    <row r="54" spans="1:33" x14ac:dyDescent="0.2">
      <c r="A54" s="62" t="s">
        <v>2218</v>
      </c>
      <c r="B54" s="295">
        <v>66413.460000000006</v>
      </c>
      <c r="C54" s="295">
        <v>0</v>
      </c>
      <c r="D54" s="295">
        <v>108137.31</v>
      </c>
      <c r="E54" s="62">
        <v>6486.27</v>
      </c>
      <c r="F54" s="62">
        <v>188397.89</v>
      </c>
      <c r="G54" s="62"/>
      <c r="H54" s="62"/>
      <c r="J54" s="297">
        <v>170045</v>
      </c>
      <c r="L54" s="297">
        <v>830</v>
      </c>
      <c r="M54" s="62"/>
      <c r="N54" s="62">
        <v>249356.91</v>
      </c>
      <c r="O54" s="62">
        <v>-509277.18</v>
      </c>
      <c r="P54" s="62">
        <v>1911374.52</v>
      </c>
      <c r="Q54" s="52"/>
      <c r="R54" s="52"/>
      <c r="S54" s="52">
        <v>395471.23</v>
      </c>
      <c r="T54" s="52">
        <v>64300</v>
      </c>
      <c r="U54" s="52">
        <v>67.19</v>
      </c>
      <c r="V54" s="52">
        <v>743480</v>
      </c>
      <c r="W54" s="52"/>
      <c r="X54" s="52">
        <v>100000</v>
      </c>
      <c r="Y54" s="300">
        <v>939980</v>
      </c>
      <c r="Z54" s="300"/>
      <c r="AA54" s="300">
        <v>2000</v>
      </c>
      <c r="AB54" s="300">
        <v>208776.54</v>
      </c>
      <c r="AC54" s="300">
        <v>81171.17</v>
      </c>
      <c r="AD54" s="300"/>
      <c r="AE54" s="300"/>
      <c r="AF54" s="300"/>
      <c r="AG54" s="300">
        <v>97.81</v>
      </c>
    </row>
    <row r="55" spans="1:33" x14ac:dyDescent="0.2">
      <c r="A55" s="62" t="s">
        <v>2219</v>
      </c>
      <c r="B55" s="295">
        <v>214154.56</v>
      </c>
      <c r="C55" s="295">
        <v>4820.76</v>
      </c>
      <c r="D55" s="295">
        <v>18366.580000000002</v>
      </c>
      <c r="E55" s="62">
        <v>121257.49</v>
      </c>
      <c r="F55" s="62">
        <v>99665.15</v>
      </c>
      <c r="G55" s="62"/>
      <c r="H55" s="62"/>
      <c r="J55" s="297">
        <v>21925</v>
      </c>
      <c r="L55" s="297">
        <v>0</v>
      </c>
      <c r="M55" s="62"/>
      <c r="N55" s="62"/>
      <c r="O55" s="62">
        <v>-999092.6</v>
      </c>
      <c r="P55" s="62">
        <v>1946410.43</v>
      </c>
      <c r="Q55" s="52"/>
      <c r="R55" s="52"/>
      <c r="S55" s="52">
        <v>389719.05</v>
      </c>
      <c r="T55" s="52">
        <v>69000</v>
      </c>
      <c r="U55" s="52">
        <v>1032.19</v>
      </c>
      <c r="V55" s="52">
        <v>1518109</v>
      </c>
      <c r="W55" s="52"/>
      <c r="X55" s="52">
        <v>176600</v>
      </c>
      <c r="Y55" s="300">
        <v>1713864</v>
      </c>
      <c r="Z55" s="300">
        <v>2500</v>
      </c>
      <c r="AA55" s="300">
        <v>4640</v>
      </c>
      <c r="AB55" s="300">
        <v>684906.34</v>
      </c>
      <c r="AC55" s="300">
        <v>74022.19</v>
      </c>
      <c r="AD55" s="300"/>
      <c r="AE55" s="300"/>
      <c r="AF55" s="300"/>
      <c r="AG55" s="300"/>
    </row>
    <row r="56" spans="1:33" x14ac:dyDescent="0.2">
      <c r="A56" s="62" t="s">
        <v>2220</v>
      </c>
      <c r="B56" s="295">
        <v>120182.26</v>
      </c>
      <c r="C56" s="295">
        <v>1689</v>
      </c>
      <c r="D56" s="295">
        <v>18027.849999999999</v>
      </c>
      <c r="E56" s="62">
        <v>560843.54</v>
      </c>
      <c r="F56" s="62">
        <v>184836.09</v>
      </c>
      <c r="G56" s="62"/>
      <c r="H56" s="62"/>
      <c r="J56" s="297">
        <v>22888.73</v>
      </c>
      <c r="L56" s="297">
        <v>320</v>
      </c>
      <c r="M56" s="62"/>
      <c r="N56" s="62"/>
      <c r="O56" s="62">
        <v>158971.45000000001</v>
      </c>
      <c r="P56" s="62">
        <v>1372237.86</v>
      </c>
      <c r="Q56" s="52"/>
      <c r="R56" s="52"/>
      <c r="S56" s="52">
        <v>174903</v>
      </c>
      <c r="T56" s="52">
        <v>50000</v>
      </c>
      <c r="U56" s="52">
        <v>503.87</v>
      </c>
      <c r="V56" s="52">
        <v>573394.5</v>
      </c>
      <c r="W56" s="52"/>
      <c r="X56" s="52">
        <v>110100</v>
      </c>
      <c r="Y56" s="300">
        <v>692194.5</v>
      </c>
      <c r="Z56" s="300">
        <v>2640</v>
      </c>
      <c r="AA56" s="300">
        <v>8415</v>
      </c>
      <c r="AB56" s="300">
        <v>382964.26</v>
      </c>
      <c r="AC56" s="300">
        <v>470386.91</v>
      </c>
      <c r="AD56" s="300"/>
      <c r="AE56" s="300"/>
      <c r="AF56" s="300"/>
      <c r="AG56" s="300"/>
    </row>
    <row r="57" spans="1:33" x14ac:dyDescent="0.2">
      <c r="A57" s="292" t="s">
        <v>2221</v>
      </c>
      <c r="B57" s="295">
        <v>319741.65000000002</v>
      </c>
      <c r="C57" s="295">
        <v>472.5</v>
      </c>
      <c r="D57" s="295">
        <v>11819.36</v>
      </c>
      <c r="E57" s="62">
        <v>23902.37</v>
      </c>
      <c r="F57" s="62">
        <v>59424.9</v>
      </c>
      <c r="G57" s="62"/>
      <c r="H57" s="62"/>
      <c r="I57" s="297">
        <v>3000</v>
      </c>
      <c r="J57" s="297">
        <v>26130</v>
      </c>
      <c r="L57" s="297">
        <v>28.04</v>
      </c>
      <c r="M57" s="62"/>
      <c r="N57" s="62"/>
      <c r="O57" s="62">
        <v>-447743.49</v>
      </c>
      <c r="P57" s="62">
        <v>1028783.07</v>
      </c>
      <c r="Q57" s="52"/>
      <c r="R57" s="52"/>
      <c r="S57" s="52">
        <v>307749.06</v>
      </c>
      <c r="T57" s="52">
        <v>65000</v>
      </c>
      <c r="U57" s="52">
        <v>792.96</v>
      </c>
      <c r="V57" s="52">
        <v>494020.1</v>
      </c>
      <c r="W57" s="52"/>
      <c r="X57" s="52">
        <v>82000</v>
      </c>
      <c r="Y57" s="300">
        <v>658975.1</v>
      </c>
      <c r="Z57" s="300"/>
      <c r="AA57" s="300"/>
      <c r="AB57" s="300">
        <v>429569.37</v>
      </c>
      <c r="AC57" s="300">
        <v>44021.49</v>
      </c>
      <c r="AD57" s="300"/>
      <c r="AE57" s="300"/>
      <c r="AF57" s="300"/>
      <c r="AG57" s="300"/>
    </row>
    <row r="58" spans="1:33" x14ac:dyDescent="0.2">
      <c r="A58" s="292" t="s">
        <v>2222</v>
      </c>
      <c r="B58" s="295">
        <v>481237.37</v>
      </c>
      <c r="C58" s="295">
        <v>5639.44</v>
      </c>
      <c r="D58" s="295">
        <v>35275.879999999997</v>
      </c>
      <c r="E58" s="62">
        <v>78120.5</v>
      </c>
      <c r="F58" s="62">
        <v>78554.87</v>
      </c>
      <c r="G58" s="62"/>
      <c r="H58" s="62"/>
      <c r="I58" s="297">
        <v>2000</v>
      </c>
      <c r="J58" s="297">
        <v>32120.97</v>
      </c>
      <c r="L58" s="297">
        <v>18.690000000000001</v>
      </c>
      <c r="M58" s="62"/>
      <c r="N58" s="62"/>
      <c r="O58" s="62">
        <v>228385.29</v>
      </c>
      <c r="P58" s="62">
        <v>566631.65</v>
      </c>
      <c r="Q58" s="52"/>
      <c r="R58" s="52"/>
      <c r="S58" s="52">
        <v>387910.54</v>
      </c>
      <c r="T58" s="52">
        <v>125000</v>
      </c>
      <c r="U58" s="52">
        <v>1006</v>
      </c>
      <c r="V58" s="52">
        <v>954412.5</v>
      </c>
      <c r="W58" s="52"/>
      <c r="X58" s="52">
        <v>115600</v>
      </c>
      <c r="Y58" s="300">
        <v>1156167.5</v>
      </c>
      <c r="Z58" s="300"/>
      <c r="AA58" s="300">
        <v>2760</v>
      </c>
      <c r="AB58" s="300">
        <v>431564.12</v>
      </c>
      <c r="AC58" s="300">
        <v>28598.959999999999</v>
      </c>
      <c r="AD58" s="300"/>
      <c r="AE58" s="300"/>
      <c r="AF58" s="300"/>
      <c r="AG58" s="300"/>
    </row>
    <row r="59" spans="1:33" x14ac:dyDescent="0.2">
      <c r="A59" s="292" t="s">
        <v>2223</v>
      </c>
      <c r="B59" s="295">
        <v>36816.65</v>
      </c>
      <c r="C59" s="295">
        <v>10231.94</v>
      </c>
      <c r="D59" s="295">
        <v>8722.9500000000007</v>
      </c>
      <c r="E59" s="62">
        <v>347169.31</v>
      </c>
      <c r="F59" s="62">
        <v>70344.509999999995</v>
      </c>
      <c r="G59" s="62"/>
      <c r="H59" s="62"/>
      <c r="J59" s="297">
        <v>39251.1</v>
      </c>
      <c r="M59" s="62"/>
      <c r="N59" s="62"/>
      <c r="O59" s="62">
        <v>-1084581.55</v>
      </c>
      <c r="P59" s="62">
        <v>1787234.17</v>
      </c>
      <c r="Q59" s="52"/>
      <c r="R59" s="52">
        <v>339.51</v>
      </c>
      <c r="S59" s="52">
        <v>299894.19</v>
      </c>
      <c r="T59" s="52">
        <v>145500</v>
      </c>
      <c r="U59" s="52">
        <v>227.04</v>
      </c>
      <c r="V59" s="52">
        <v>500119.06</v>
      </c>
      <c r="W59" s="52"/>
      <c r="X59" s="52">
        <v>115800</v>
      </c>
      <c r="Y59" s="300">
        <v>656954.06000000006</v>
      </c>
      <c r="Z59" s="300"/>
      <c r="AA59" s="300"/>
      <c r="AB59" s="300">
        <v>296129.06</v>
      </c>
      <c r="AC59" s="300">
        <v>184586.04</v>
      </c>
      <c r="AD59" s="300"/>
      <c r="AE59" s="300"/>
      <c r="AF59" s="300"/>
      <c r="AG59" s="300"/>
    </row>
    <row r="60" spans="1:33" x14ac:dyDescent="0.2">
      <c r="A60" s="292" t="s">
        <v>2224</v>
      </c>
      <c r="B60" s="295">
        <v>50413.87</v>
      </c>
      <c r="C60" s="295">
        <v>16993.099999999999</v>
      </c>
      <c r="D60" s="295">
        <v>49219.71</v>
      </c>
      <c r="E60" s="62">
        <v>2222753.21</v>
      </c>
      <c r="F60" s="62">
        <v>32192.36</v>
      </c>
      <c r="G60" s="62"/>
      <c r="H60" s="62"/>
      <c r="J60" s="297">
        <v>18125</v>
      </c>
      <c r="L60" s="297">
        <v>7</v>
      </c>
      <c r="M60" s="62"/>
      <c r="N60" s="62"/>
      <c r="O60" s="62">
        <v>-1156053.03</v>
      </c>
      <c r="P60" s="62">
        <v>3909726.18</v>
      </c>
      <c r="Q60" s="52"/>
      <c r="R60" s="52"/>
      <c r="S60" s="52">
        <v>376990.65</v>
      </c>
      <c r="T60" s="52">
        <v>195410</v>
      </c>
      <c r="U60" s="52">
        <v>496.7</v>
      </c>
      <c r="V60" s="52">
        <v>1102282.1000000001</v>
      </c>
      <c r="W60" s="52"/>
      <c r="X60" s="52">
        <v>117800</v>
      </c>
      <c r="Y60" s="300">
        <v>1311917.1000000001</v>
      </c>
      <c r="Z60" s="300"/>
      <c r="AA60" s="300"/>
      <c r="AB60" s="300">
        <v>510999.22</v>
      </c>
      <c r="AC60" s="300">
        <v>164991.03</v>
      </c>
      <c r="AD60" s="300"/>
      <c r="AE60" s="300"/>
      <c r="AF60" s="300"/>
      <c r="AG60" s="300"/>
    </row>
    <row r="61" spans="1:33" x14ac:dyDescent="0.2">
      <c r="A61" s="62" t="s">
        <v>2225</v>
      </c>
      <c r="B61" s="295">
        <v>61977</v>
      </c>
      <c r="C61" s="295">
        <v>108133.5</v>
      </c>
      <c r="D61" s="295">
        <v>72666.25</v>
      </c>
      <c r="E61" s="62">
        <v>193516.17</v>
      </c>
      <c r="F61" s="62">
        <v>884071.41</v>
      </c>
      <c r="G61" s="62"/>
      <c r="H61" s="62"/>
      <c r="I61" s="297">
        <v>0</v>
      </c>
      <c r="J61" s="297">
        <v>19781</v>
      </c>
      <c r="L61" s="297">
        <v>37.380000000000003</v>
      </c>
      <c r="M61" s="62"/>
      <c r="N61" s="62"/>
      <c r="O61" s="62">
        <v>-1468318.86</v>
      </c>
      <c r="P61" s="62">
        <v>2469567.41</v>
      </c>
      <c r="Q61" s="52"/>
      <c r="R61" s="52"/>
      <c r="S61" s="52">
        <v>1041447.48</v>
      </c>
      <c r="T61" s="52">
        <v>77230</v>
      </c>
      <c r="U61" s="52">
        <v>1349.69</v>
      </c>
      <c r="V61" s="52">
        <v>1062723</v>
      </c>
      <c r="W61" s="52"/>
      <c r="X61" s="52">
        <v>134850</v>
      </c>
      <c r="Y61" s="300">
        <v>1256608</v>
      </c>
      <c r="Z61" s="300"/>
      <c r="AA61" s="300"/>
      <c r="AB61" s="300">
        <v>518323.38</v>
      </c>
      <c r="AC61" s="300">
        <v>199886.39</v>
      </c>
      <c r="AD61" s="300"/>
      <c r="AE61" s="300"/>
      <c r="AF61" s="300"/>
      <c r="AG61" s="300"/>
    </row>
    <row r="62" spans="1:33" customFormat="1" x14ac:dyDescent="0.2">
      <c r="A62" s="62" t="s">
        <v>2308</v>
      </c>
      <c r="B62" s="295">
        <v>150433.65</v>
      </c>
      <c r="C62" s="295">
        <v>2058.65</v>
      </c>
      <c r="D62" s="295">
        <v>51582.05</v>
      </c>
      <c r="E62" s="62">
        <v>373197.07</v>
      </c>
      <c r="F62" s="62">
        <v>226950.35</v>
      </c>
      <c r="G62" s="62"/>
      <c r="H62" s="62"/>
      <c r="I62" s="297">
        <v>3000</v>
      </c>
      <c r="J62" s="297">
        <v>23253.040000000001</v>
      </c>
      <c r="K62" s="297"/>
      <c r="L62" s="297">
        <v>0</v>
      </c>
      <c r="M62" s="62"/>
      <c r="N62" s="62">
        <v>-257756.54</v>
      </c>
      <c r="O62" s="62">
        <v>-631579.38</v>
      </c>
      <c r="P62" s="62">
        <v>2114448.44</v>
      </c>
      <c r="Q62" s="52"/>
      <c r="R62" s="52"/>
      <c r="S62" s="52">
        <v>362404.04</v>
      </c>
      <c r="T62" s="52">
        <v>190900</v>
      </c>
      <c r="U62" s="52">
        <v>693.88</v>
      </c>
      <c r="V62" s="52">
        <v>786876.5</v>
      </c>
      <c r="W62" s="52"/>
      <c r="X62" s="52">
        <v>115200</v>
      </c>
      <c r="Y62" s="300">
        <v>912076.5</v>
      </c>
      <c r="Z62" s="300"/>
      <c r="AA62" s="300"/>
      <c r="AB62" s="300">
        <v>615265.29</v>
      </c>
      <c r="AC62" s="300">
        <v>169359.42</v>
      </c>
      <c r="AD62" s="300"/>
      <c r="AE62" s="300"/>
      <c r="AF62" s="300"/>
      <c r="AG62" s="300"/>
    </row>
    <row r="63" spans="1:33" x14ac:dyDescent="0.2">
      <c r="A63" s="62" t="s">
        <v>2311</v>
      </c>
      <c r="B63" s="295">
        <v>93784.03</v>
      </c>
      <c r="C63" s="295">
        <v>0</v>
      </c>
      <c r="D63" s="295">
        <v>37366.49</v>
      </c>
      <c r="E63" s="62">
        <v>1811873.4</v>
      </c>
      <c r="F63" s="62">
        <v>45461.4</v>
      </c>
      <c r="G63" s="62"/>
      <c r="H63" s="62"/>
      <c r="J63" s="297">
        <v>30515</v>
      </c>
      <c r="M63" s="62"/>
      <c r="N63" s="62"/>
      <c r="O63" s="62">
        <v>-626187.4</v>
      </c>
      <c r="P63" s="62">
        <v>2791483.6</v>
      </c>
      <c r="Q63" s="52"/>
      <c r="R63" s="52"/>
      <c r="S63" s="52">
        <v>343106.38</v>
      </c>
      <c r="T63" s="52">
        <v>172750</v>
      </c>
      <c r="U63" s="52">
        <v>264.86</v>
      </c>
      <c r="V63" s="52">
        <v>1198860.06</v>
      </c>
      <c r="W63" s="52"/>
      <c r="X63" s="52">
        <v>115500</v>
      </c>
      <c r="Y63" s="300">
        <v>1405995.06</v>
      </c>
      <c r="Z63" s="300"/>
      <c r="AA63" s="300">
        <v>3360</v>
      </c>
      <c r="AB63" s="300">
        <v>480511.15</v>
      </c>
      <c r="AC63" s="300">
        <v>136543.97</v>
      </c>
      <c r="AD63" s="300"/>
      <c r="AE63" s="300"/>
      <c r="AF63" s="300"/>
      <c r="AG63" s="300"/>
    </row>
    <row r="64" spans="1:33" x14ac:dyDescent="0.2">
      <c r="A64" s="62" t="s">
        <v>2226</v>
      </c>
      <c r="B64" s="295">
        <v>514567</v>
      </c>
      <c r="C64" s="295">
        <v>26160</v>
      </c>
      <c r="D64" s="295">
        <v>176559.19</v>
      </c>
      <c r="E64" s="62">
        <v>368027.8</v>
      </c>
      <c r="F64" s="62">
        <v>40478.910000000003</v>
      </c>
      <c r="G64" s="62"/>
      <c r="H64" s="62"/>
      <c r="J64" s="297">
        <v>51850</v>
      </c>
      <c r="K64" s="297">
        <v>100075</v>
      </c>
      <c r="M64" s="62"/>
      <c r="N64" s="62"/>
      <c r="O64" s="62">
        <v>95736.74</v>
      </c>
      <c r="P64" s="62">
        <v>1683662.57</v>
      </c>
      <c r="Q64" s="52"/>
      <c r="R64" s="52"/>
      <c r="S64" s="52">
        <v>711111.56</v>
      </c>
      <c r="T64" s="52"/>
      <c r="U64" s="52">
        <v>556.11</v>
      </c>
      <c r="V64" s="52">
        <v>1767593.4</v>
      </c>
      <c r="W64" s="52"/>
      <c r="X64" s="52">
        <v>198520</v>
      </c>
      <c r="Y64" s="300">
        <v>2058943.4</v>
      </c>
      <c r="Z64" s="300"/>
      <c r="AA64" s="300"/>
      <c r="AB64" s="300">
        <v>360251.26</v>
      </c>
      <c r="AC64" s="300">
        <v>95989.55</v>
      </c>
      <c r="AD64" s="300"/>
      <c r="AE64" s="300"/>
      <c r="AF64" s="300"/>
      <c r="AG64" s="300"/>
    </row>
    <row r="65" spans="1:33" x14ac:dyDescent="0.2">
      <c r="A65" s="62" t="s">
        <v>2227</v>
      </c>
      <c r="B65" s="295">
        <v>475396.01</v>
      </c>
      <c r="C65" s="295">
        <v>17440</v>
      </c>
      <c r="D65" s="295">
        <v>105601.01</v>
      </c>
      <c r="E65" s="62">
        <v>39777.47</v>
      </c>
      <c r="F65" s="62">
        <v>295666.09999999998</v>
      </c>
      <c r="G65" s="62"/>
      <c r="H65" s="62"/>
      <c r="J65" s="297">
        <v>6150</v>
      </c>
      <c r="K65" s="297">
        <v>71300</v>
      </c>
      <c r="M65" s="62"/>
      <c r="N65" s="62"/>
      <c r="O65" s="62">
        <v>-415360.16</v>
      </c>
      <c r="P65" s="62">
        <v>1188971.67</v>
      </c>
      <c r="Q65" s="52"/>
      <c r="R65" s="52"/>
      <c r="S65" s="52">
        <v>938453.1</v>
      </c>
      <c r="T65" s="52"/>
      <c r="U65" s="52">
        <v>699.55</v>
      </c>
      <c r="V65" s="52">
        <v>495260</v>
      </c>
      <c r="W65" s="52"/>
      <c r="X65" s="52"/>
      <c r="Y65" s="300">
        <v>775980</v>
      </c>
      <c r="Z65" s="300"/>
      <c r="AA65" s="300"/>
      <c r="AB65" s="300">
        <v>446900.9</v>
      </c>
      <c r="AC65" s="300">
        <v>114136.67</v>
      </c>
      <c r="AD65" s="300"/>
      <c r="AE65" s="300"/>
      <c r="AF65" s="300"/>
      <c r="AG65" s="300"/>
    </row>
    <row r="66" spans="1:33" x14ac:dyDescent="0.2">
      <c r="A66" s="62" t="s">
        <v>2228</v>
      </c>
      <c r="B66" s="295">
        <v>638930.49</v>
      </c>
      <c r="C66" s="295">
        <v>36660</v>
      </c>
      <c r="D66" s="295">
        <v>80379.16</v>
      </c>
      <c r="E66" s="62">
        <v>682679.59</v>
      </c>
      <c r="F66" s="62">
        <v>243556.15</v>
      </c>
      <c r="G66" s="62"/>
      <c r="H66" s="62"/>
      <c r="J66" s="297">
        <v>20137.41</v>
      </c>
      <c r="M66" s="62"/>
      <c r="N66" s="62"/>
      <c r="O66" s="62">
        <v>1039334.12</v>
      </c>
      <c r="P66" s="62">
        <v>2121250.9300000002</v>
      </c>
      <c r="Q66" s="52"/>
      <c r="R66" s="52">
        <v>2.5</v>
      </c>
      <c r="S66" s="52">
        <v>818221.14</v>
      </c>
      <c r="T66" s="52"/>
      <c r="U66" s="52">
        <v>1242.47</v>
      </c>
      <c r="V66" s="52">
        <v>880696.5</v>
      </c>
      <c r="W66" s="52"/>
      <c r="X66" s="52">
        <v>199080</v>
      </c>
      <c r="Y66" s="300">
        <v>1256162.5</v>
      </c>
      <c r="Z66" s="300"/>
      <c r="AA66" s="300">
        <v>3860</v>
      </c>
      <c r="AB66" s="300">
        <v>441603.55</v>
      </c>
      <c r="AC66" s="300">
        <v>382172.48</v>
      </c>
      <c r="AD66" s="300"/>
      <c r="AE66" s="300"/>
      <c r="AF66" s="300"/>
      <c r="AG66" s="300">
        <v>1219.8</v>
      </c>
    </row>
    <row r="67" spans="1:33" x14ac:dyDescent="0.2">
      <c r="A67" s="62" t="s">
        <v>2229</v>
      </c>
      <c r="B67" s="295">
        <v>298126.3</v>
      </c>
      <c r="C67" s="295">
        <v>0</v>
      </c>
      <c r="D67" s="295">
        <v>195371.38</v>
      </c>
      <c r="E67" s="62">
        <v>28904.11</v>
      </c>
      <c r="F67" s="62">
        <v>-14318.17</v>
      </c>
      <c r="G67" s="62"/>
      <c r="H67" s="62"/>
      <c r="I67" s="297">
        <v>60430</v>
      </c>
      <c r="J67" s="297">
        <v>22620</v>
      </c>
      <c r="K67" s="297">
        <v>76150</v>
      </c>
      <c r="L67" s="297">
        <v>305.73</v>
      </c>
      <c r="M67" s="62"/>
      <c r="N67" s="62"/>
      <c r="O67" s="62">
        <v>-794672.92</v>
      </c>
      <c r="P67" s="62">
        <v>1374864.38</v>
      </c>
      <c r="Q67" s="52"/>
      <c r="R67" s="52"/>
      <c r="S67" s="52">
        <v>1037988.38</v>
      </c>
      <c r="T67" s="52"/>
      <c r="U67" s="52"/>
      <c r="V67" s="52">
        <v>1453586.01</v>
      </c>
      <c r="W67" s="52"/>
      <c r="X67" s="52">
        <v>2000</v>
      </c>
      <c r="Y67" s="300">
        <v>1931446.01</v>
      </c>
      <c r="Z67" s="300">
        <v>66130</v>
      </c>
      <c r="AA67" s="300"/>
      <c r="AB67" s="300">
        <v>361154.41</v>
      </c>
      <c r="AC67" s="300">
        <v>117913.59</v>
      </c>
      <c r="AD67" s="300"/>
      <c r="AE67" s="300"/>
      <c r="AF67" s="300"/>
      <c r="AG67" s="300"/>
    </row>
    <row r="68" spans="1:33" x14ac:dyDescent="0.2">
      <c r="A68" s="62" t="s">
        <v>2230</v>
      </c>
      <c r="B68" s="295">
        <v>583443.62</v>
      </c>
      <c r="C68" s="295">
        <v>84440</v>
      </c>
      <c r="D68" s="295">
        <v>37982.5</v>
      </c>
      <c r="E68" s="62">
        <v>72679.429999999993</v>
      </c>
      <c r="F68" s="62">
        <v>1436793.17</v>
      </c>
      <c r="G68" s="62"/>
      <c r="H68" s="62"/>
      <c r="J68" s="297">
        <v>12150</v>
      </c>
      <c r="K68" s="297">
        <v>139500</v>
      </c>
      <c r="M68" s="62"/>
      <c r="N68" s="62"/>
      <c r="O68" s="62">
        <v>386884.69</v>
      </c>
      <c r="P68" s="62">
        <v>2680574.06</v>
      </c>
      <c r="Q68" s="52"/>
      <c r="R68" s="52"/>
      <c r="S68" s="52">
        <v>2117959.15</v>
      </c>
      <c r="T68" s="52"/>
      <c r="U68" s="52">
        <v>2714.54</v>
      </c>
      <c r="V68" s="52">
        <v>2406767.2000000002</v>
      </c>
      <c r="W68" s="52"/>
      <c r="X68" s="52">
        <v>48000</v>
      </c>
      <c r="Y68" s="300">
        <v>2747150.2</v>
      </c>
      <c r="Z68" s="300"/>
      <c r="AA68" s="300"/>
      <c r="AB68" s="300">
        <v>522864.51</v>
      </c>
      <c r="AC68" s="300">
        <v>313750.84000000003</v>
      </c>
      <c r="AD68" s="300"/>
      <c r="AE68" s="300"/>
      <c r="AF68" s="300"/>
      <c r="AG68" s="300"/>
    </row>
    <row r="69" spans="1:33" x14ac:dyDescent="0.2">
      <c r="A69" s="62" t="s">
        <v>2231</v>
      </c>
      <c r="B69" s="295">
        <v>751661.29</v>
      </c>
      <c r="C69" s="295">
        <v>22440</v>
      </c>
      <c r="D69" s="295">
        <v>159816.57999999999</v>
      </c>
      <c r="E69" s="62">
        <v>178425.3</v>
      </c>
      <c r="F69" s="62">
        <v>62372.12</v>
      </c>
      <c r="G69" s="62"/>
      <c r="H69" s="62"/>
      <c r="J69" s="297">
        <v>15650</v>
      </c>
      <c r="K69" s="297">
        <v>105000</v>
      </c>
      <c r="L69" s="297">
        <v>2440.48</v>
      </c>
      <c r="M69" s="62">
        <v>5000</v>
      </c>
      <c r="N69" s="62"/>
      <c r="O69" s="62">
        <v>-24.82</v>
      </c>
      <c r="P69" s="62">
        <v>2191965</v>
      </c>
      <c r="Q69" s="52"/>
      <c r="R69" s="52"/>
      <c r="S69" s="52">
        <v>853955.29</v>
      </c>
      <c r="T69" s="52">
        <v>240</v>
      </c>
      <c r="U69" s="52">
        <v>1223.56</v>
      </c>
      <c r="V69" s="52">
        <v>916100</v>
      </c>
      <c r="W69" s="52"/>
      <c r="X69" s="52"/>
      <c r="Y69" s="300">
        <v>1286520</v>
      </c>
      <c r="Z69" s="300">
        <v>2266</v>
      </c>
      <c r="AA69" s="300"/>
      <c r="AB69" s="300">
        <v>286916.13</v>
      </c>
      <c r="AC69" s="300">
        <v>168029.18</v>
      </c>
      <c r="AD69" s="300"/>
      <c r="AE69" s="300"/>
      <c r="AF69" s="300"/>
      <c r="AG69" s="300"/>
    </row>
    <row r="70" spans="1:33" x14ac:dyDescent="0.2">
      <c r="A70" s="62" t="s">
        <v>2232</v>
      </c>
      <c r="B70" s="295">
        <v>623313.56000000006</v>
      </c>
      <c r="C70" s="295">
        <v>26160</v>
      </c>
      <c r="D70" s="295">
        <v>40925.69</v>
      </c>
      <c r="E70" s="62">
        <v>41929.68</v>
      </c>
      <c r="F70" s="62">
        <v>283059.21999999997</v>
      </c>
      <c r="G70" s="62"/>
      <c r="H70" s="62"/>
      <c r="L70" s="297">
        <v>414</v>
      </c>
      <c r="M70" s="62"/>
      <c r="N70" s="62"/>
      <c r="O70" s="62"/>
      <c r="P70" s="62">
        <v>1302561.3500000001</v>
      </c>
      <c r="Q70" s="52"/>
      <c r="R70" s="52">
        <v>46.68</v>
      </c>
      <c r="S70" s="52">
        <v>834080.48</v>
      </c>
      <c r="T70" s="52">
        <v>7257.73</v>
      </c>
      <c r="U70" s="52">
        <v>1238.5999999999999</v>
      </c>
      <c r="V70" s="52">
        <v>1224551.5</v>
      </c>
      <c r="W70" s="52"/>
      <c r="X70" s="52">
        <v>196308</v>
      </c>
      <c r="Y70" s="300">
        <v>1513471.5</v>
      </c>
      <c r="Z70" s="300">
        <v>6000</v>
      </c>
      <c r="AA70" s="300"/>
      <c r="AB70" s="300">
        <v>629613.12</v>
      </c>
      <c r="AC70" s="300">
        <v>156053.76000000001</v>
      </c>
      <c r="AD70" s="300"/>
      <c r="AE70" s="300"/>
      <c r="AF70" s="300"/>
      <c r="AG70" s="300">
        <v>1027.49</v>
      </c>
    </row>
    <row r="71" spans="1:33" x14ac:dyDescent="0.2">
      <c r="A71" s="62" t="s">
        <v>2233</v>
      </c>
      <c r="B71" s="295">
        <v>463983.2</v>
      </c>
      <c r="C71" s="295">
        <v>26160</v>
      </c>
      <c r="D71" s="295">
        <v>74962.539999999994</v>
      </c>
      <c r="E71" s="62">
        <v>462591.57</v>
      </c>
      <c r="F71" s="62">
        <v>107244.19</v>
      </c>
      <c r="G71" s="62"/>
      <c r="H71" s="62"/>
      <c r="J71" s="297">
        <v>6570</v>
      </c>
      <c r="K71" s="297">
        <v>103500</v>
      </c>
      <c r="M71" s="62"/>
      <c r="N71" s="62"/>
      <c r="O71" s="62">
        <v>83399.98</v>
      </c>
      <c r="P71" s="62">
        <v>1726865.73</v>
      </c>
      <c r="Q71" s="52"/>
      <c r="R71" s="52"/>
      <c r="S71" s="52">
        <v>1265539.56</v>
      </c>
      <c r="T71" s="52">
        <v>46500</v>
      </c>
      <c r="U71" s="52">
        <v>1310.94</v>
      </c>
      <c r="V71" s="52">
        <v>1115446.6000000001</v>
      </c>
      <c r="W71" s="52"/>
      <c r="X71" s="52">
        <v>148200</v>
      </c>
      <c r="Y71" s="300">
        <v>1606186.6</v>
      </c>
      <c r="Z71" s="300"/>
      <c r="AA71" s="300"/>
      <c r="AB71" s="300">
        <v>753499.29</v>
      </c>
      <c r="AC71" s="300">
        <v>154034.41</v>
      </c>
      <c r="AD71" s="300"/>
      <c r="AE71" s="300"/>
      <c r="AF71" s="300"/>
      <c r="AG71" s="300"/>
    </row>
    <row r="72" spans="1:33" x14ac:dyDescent="0.2">
      <c r="A72" s="62" t="s">
        <v>2234</v>
      </c>
      <c r="B72" s="295">
        <v>464725.01</v>
      </c>
      <c r="C72" s="295">
        <v>63080</v>
      </c>
      <c r="D72" s="295">
        <v>120692.04</v>
      </c>
      <c r="E72" s="62">
        <v>364017.07</v>
      </c>
      <c r="F72" s="62">
        <v>168050</v>
      </c>
      <c r="G72" s="62"/>
      <c r="H72" s="62"/>
      <c r="J72" s="297">
        <v>0</v>
      </c>
      <c r="K72" s="297">
        <v>64250</v>
      </c>
      <c r="M72" s="62"/>
      <c r="N72" s="62"/>
      <c r="O72" s="62">
        <v>188704.4</v>
      </c>
      <c r="P72" s="62">
        <v>1340923.19</v>
      </c>
      <c r="Q72" s="52"/>
      <c r="R72" s="52">
        <v>1099.23</v>
      </c>
      <c r="S72" s="52">
        <v>973814.61</v>
      </c>
      <c r="T72" s="52">
        <v>137800</v>
      </c>
      <c r="U72" s="52">
        <v>982.74</v>
      </c>
      <c r="V72" s="52">
        <v>1642791.4</v>
      </c>
      <c r="W72" s="52"/>
      <c r="X72" s="52">
        <v>30500</v>
      </c>
      <c r="Y72" s="300">
        <v>2102621.4</v>
      </c>
      <c r="Z72" s="300">
        <v>840</v>
      </c>
      <c r="AA72" s="300"/>
      <c r="AB72" s="300">
        <v>555083.55000000005</v>
      </c>
      <c r="AC72" s="300">
        <v>157141.85</v>
      </c>
      <c r="AD72" s="300"/>
      <c r="AE72" s="300"/>
      <c r="AF72" s="300"/>
      <c r="AG72" s="300"/>
    </row>
    <row r="73" spans="1:33" x14ac:dyDescent="0.2">
      <c r="A73" s="62" t="s">
        <v>2235</v>
      </c>
      <c r="B73" s="295">
        <v>577142.71</v>
      </c>
      <c r="C73" s="295">
        <v>17440</v>
      </c>
      <c r="D73" s="295">
        <v>45526.49</v>
      </c>
      <c r="E73" s="62">
        <v>868428.33</v>
      </c>
      <c r="F73" s="62">
        <v>194746.2</v>
      </c>
      <c r="G73" s="62"/>
      <c r="H73" s="62"/>
      <c r="J73" s="297">
        <v>146995</v>
      </c>
      <c r="K73" s="297">
        <v>151210</v>
      </c>
      <c r="L73" s="297">
        <v>934.55</v>
      </c>
      <c r="M73" s="62"/>
      <c r="N73" s="62"/>
      <c r="O73" s="62"/>
      <c r="P73" s="62">
        <v>1529202.14</v>
      </c>
      <c r="Q73" s="52"/>
      <c r="R73" s="52"/>
      <c r="S73" s="52">
        <v>858894.92</v>
      </c>
      <c r="T73" s="52"/>
      <c r="U73" s="52">
        <v>1861.78</v>
      </c>
      <c r="V73" s="52">
        <v>1352156.3</v>
      </c>
      <c r="W73" s="52"/>
      <c r="X73" s="52"/>
      <c r="Y73" s="300">
        <v>1770978.3</v>
      </c>
      <c r="Z73" s="300"/>
      <c r="AA73" s="300"/>
      <c r="AB73" s="300">
        <v>505974.2</v>
      </c>
      <c r="AC73" s="300">
        <v>234456.07</v>
      </c>
      <c r="AD73" s="300"/>
      <c r="AE73" s="300"/>
      <c r="AF73" s="300"/>
      <c r="AG73" s="300"/>
    </row>
    <row r="74" spans="1:33" x14ac:dyDescent="0.2">
      <c r="A74" s="62" t="s">
        <v>2236</v>
      </c>
      <c r="B74" s="295">
        <v>610681.43999999994</v>
      </c>
      <c r="C74" s="295">
        <v>26160</v>
      </c>
      <c r="D74" s="295">
        <v>57530.58</v>
      </c>
      <c r="E74" s="62">
        <v>987193.29</v>
      </c>
      <c r="F74" s="62">
        <v>321498.90999999997</v>
      </c>
      <c r="G74" s="62"/>
      <c r="H74" s="62"/>
      <c r="J74" s="297">
        <v>0</v>
      </c>
      <c r="K74" s="297">
        <v>33400</v>
      </c>
      <c r="M74" s="62"/>
      <c r="N74" s="62"/>
      <c r="O74" s="62"/>
      <c r="P74" s="62">
        <v>464694.52</v>
      </c>
      <c r="Q74" s="52"/>
      <c r="R74" s="52"/>
      <c r="S74" s="52">
        <v>801137.21</v>
      </c>
      <c r="T74" s="52">
        <v>87950</v>
      </c>
      <c r="U74" s="52">
        <v>1071.24</v>
      </c>
      <c r="V74" s="52">
        <v>1193821.3</v>
      </c>
      <c r="W74" s="52"/>
      <c r="X74" s="52"/>
      <c r="Y74" s="300">
        <v>1237551.3</v>
      </c>
      <c r="Z74" s="300"/>
      <c r="AA74" s="300"/>
      <c r="AB74" s="300">
        <v>393167.11</v>
      </c>
      <c r="AC74" s="300">
        <v>159595.82999999999</v>
      </c>
      <c r="AD74" s="300"/>
      <c r="AE74" s="300"/>
      <c r="AF74" s="300"/>
      <c r="AG74" s="300"/>
    </row>
    <row r="75" spans="1:33" x14ac:dyDescent="0.2">
      <c r="A75" s="62" t="s">
        <v>2237</v>
      </c>
      <c r="B75" s="295">
        <v>442373.99</v>
      </c>
      <c r="C75" s="295">
        <v>26160</v>
      </c>
      <c r="D75" s="295">
        <v>59509.98</v>
      </c>
      <c r="E75" s="62">
        <v>1298508.6499999999</v>
      </c>
      <c r="F75" s="62">
        <v>178741.62</v>
      </c>
      <c r="G75" s="62"/>
      <c r="H75" s="62"/>
      <c r="J75" s="297">
        <v>11150</v>
      </c>
      <c r="K75" s="297">
        <v>96950</v>
      </c>
      <c r="L75" s="297">
        <v>0</v>
      </c>
      <c r="M75" s="62"/>
      <c r="N75" s="62"/>
      <c r="O75" s="62">
        <v>417.92</v>
      </c>
      <c r="P75" s="62">
        <v>961521.58</v>
      </c>
      <c r="Q75" s="52"/>
      <c r="R75" s="52"/>
      <c r="S75" s="52">
        <v>1154676.23</v>
      </c>
      <c r="T75" s="52">
        <v>127530</v>
      </c>
      <c r="U75" s="52">
        <v>1170.0899999999999</v>
      </c>
      <c r="V75" s="52">
        <v>996571.2</v>
      </c>
      <c r="W75" s="52"/>
      <c r="X75" s="52">
        <v>24500</v>
      </c>
      <c r="Y75" s="300">
        <v>1532911.2</v>
      </c>
      <c r="Z75" s="300"/>
      <c r="AA75" s="300"/>
      <c r="AB75" s="300">
        <v>459858.24</v>
      </c>
      <c r="AC75" s="300">
        <v>312021.05</v>
      </c>
      <c r="AD75" s="300"/>
      <c r="AE75" s="300"/>
      <c r="AF75" s="300"/>
      <c r="AG75" s="300"/>
    </row>
    <row r="76" spans="1:33" x14ac:dyDescent="0.2">
      <c r="A76" s="62" t="s">
        <v>2238</v>
      </c>
      <c r="B76" s="295">
        <v>747509.84</v>
      </c>
      <c r="C76" s="295">
        <v>17440</v>
      </c>
      <c r="D76" s="295">
        <v>119256.66</v>
      </c>
      <c r="E76" s="62">
        <v>1569652.93</v>
      </c>
      <c r="F76" s="62">
        <v>326177.49</v>
      </c>
      <c r="G76" s="62"/>
      <c r="H76" s="62"/>
      <c r="I76" s="297">
        <v>5500</v>
      </c>
      <c r="J76" s="297">
        <v>6150</v>
      </c>
      <c r="K76" s="297">
        <v>216650</v>
      </c>
      <c r="L76" s="297">
        <v>0</v>
      </c>
      <c r="M76" s="62"/>
      <c r="N76" s="62"/>
      <c r="O76" s="62">
        <v>89937.18</v>
      </c>
      <c r="P76" s="62">
        <v>2317512.06</v>
      </c>
      <c r="Q76" s="52"/>
      <c r="R76" s="52"/>
      <c r="S76" s="52">
        <v>943950.9</v>
      </c>
      <c r="T76" s="52"/>
      <c r="U76" s="52">
        <v>1006.68</v>
      </c>
      <c r="V76" s="52">
        <v>797564.5</v>
      </c>
      <c r="W76" s="52"/>
      <c r="X76" s="52">
        <v>16500</v>
      </c>
      <c r="Y76" s="300">
        <v>1197854.5</v>
      </c>
      <c r="Z76" s="300"/>
      <c r="AA76" s="300"/>
      <c r="AB76" s="300">
        <v>376891.59</v>
      </c>
      <c r="AC76" s="300">
        <v>137045.92000000001</v>
      </c>
      <c r="AD76" s="300"/>
      <c r="AE76" s="300"/>
      <c r="AF76" s="300"/>
      <c r="AG76" s="300"/>
    </row>
    <row r="77" spans="1:33" x14ac:dyDescent="0.2">
      <c r="A77" s="62" t="s">
        <v>2239</v>
      </c>
      <c r="B77" s="295">
        <v>488414.79</v>
      </c>
      <c r="C77" s="295">
        <v>30840</v>
      </c>
      <c r="D77" s="295">
        <v>74789.210000000006</v>
      </c>
      <c r="E77" s="62">
        <v>576487.42000000004</v>
      </c>
      <c r="F77" s="62">
        <v>263186.69</v>
      </c>
      <c r="G77" s="62"/>
      <c r="H77" s="62"/>
      <c r="J77" s="297">
        <v>9475.36</v>
      </c>
      <c r="K77" s="297">
        <v>310860</v>
      </c>
      <c r="L77" s="297">
        <v>166695.79</v>
      </c>
      <c r="M77" s="62"/>
      <c r="N77" s="62"/>
      <c r="O77" s="62">
        <v>-285309.84999999998</v>
      </c>
      <c r="P77" s="62">
        <v>2233839.69</v>
      </c>
      <c r="Q77" s="52"/>
      <c r="R77" s="52"/>
      <c r="S77" s="52">
        <v>1383426.71</v>
      </c>
      <c r="T77" s="52"/>
      <c r="U77" s="52">
        <v>698.47</v>
      </c>
      <c r="V77" s="52">
        <v>1205141</v>
      </c>
      <c r="W77" s="52"/>
      <c r="X77" s="52">
        <v>162500</v>
      </c>
      <c r="Y77" s="300">
        <v>1648561</v>
      </c>
      <c r="Z77" s="300"/>
      <c r="AA77" s="300"/>
      <c r="AB77" s="300">
        <v>639104.29</v>
      </c>
      <c r="AC77" s="300">
        <v>167286.39999999999</v>
      </c>
      <c r="AD77" s="300"/>
      <c r="AE77" s="300"/>
      <c r="AF77" s="300"/>
      <c r="AG77" s="300"/>
    </row>
    <row r="78" spans="1:33" x14ac:dyDescent="0.2">
      <c r="A78" s="62" t="s">
        <v>2309</v>
      </c>
      <c r="B78" s="295">
        <v>581580.84</v>
      </c>
      <c r="C78" s="295">
        <v>17440</v>
      </c>
      <c r="D78" s="295">
        <v>132686.23000000001</v>
      </c>
      <c r="E78" s="62">
        <v>358466.75</v>
      </c>
      <c r="F78" s="62">
        <v>500603.01</v>
      </c>
      <c r="G78" s="62"/>
      <c r="H78" s="62"/>
      <c r="L78" s="297">
        <v>1532.73</v>
      </c>
      <c r="M78" s="62"/>
      <c r="N78" s="62"/>
      <c r="O78" s="62">
        <v>43711</v>
      </c>
      <c r="P78" s="62">
        <v>2560558.21</v>
      </c>
      <c r="Q78" s="52"/>
      <c r="R78" s="52"/>
      <c r="S78" s="52">
        <v>820821.72</v>
      </c>
      <c r="T78" s="52">
        <v>61075</v>
      </c>
      <c r="U78" s="52">
        <v>1095.75</v>
      </c>
      <c r="V78" s="52">
        <v>763206.2</v>
      </c>
      <c r="W78" s="52"/>
      <c r="X78" s="52"/>
      <c r="Y78" s="300">
        <v>1045686.2</v>
      </c>
      <c r="Z78" s="300"/>
      <c r="AA78" s="300"/>
      <c r="AB78" s="300">
        <v>556686.47</v>
      </c>
      <c r="AC78" s="300">
        <v>117359.67999999999</v>
      </c>
      <c r="AD78" s="300"/>
      <c r="AE78" s="300"/>
      <c r="AF78" s="300"/>
      <c r="AG78" s="300">
        <v>17.41</v>
      </c>
    </row>
    <row r="79" spans="1:33" x14ac:dyDescent="0.2">
      <c r="A79" s="62" t="s">
        <v>2240</v>
      </c>
      <c r="B79" s="295">
        <v>196429.55</v>
      </c>
      <c r="C79" s="295">
        <v>0</v>
      </c>
      <c r="D79" s="295">
        <v>31808.57</v>
      </c>
      <c r="E79" s="62">
        <v>334737.56</v>
      </c>
      <c r="F79" s="62">
        <v>642801.56000000006</v>
      </c>
      <c r="G79" s="62"/>
      <c r="H79" s="62"/>
      <c r="J79" s="297">
        <v>4691.71</v>
      </c>
      <c r="M79" s="62"/>
      <c r="N79" s="62">
        <v>-58902.06</v>
      </c>
      <c r="O79" s="62">
        <v>-819871.2</v>
      </c>
      <c r="P79" s="62">
        <v>2103024.29</v>
      </c>
      <c r="Q79" s="52"/>
      <c r="R79" s="52"/>
      <c r="S79" s="52">
        <v>684410.3</v>
      </c>
      <c r="T79" s="52"/>
      <c r="U79" s="52">
        <v>312.95</v>
      </c>
      <c r="V79" s="52">
        <v>1652470</v>
      </c>
      <c r="W79" s="52"/>
      <c r="X79" s="52"/>
      <c r="Y79" s="300">
        <v>1609950</v>
      </c>
      <c r="Z79" s="300"/>
      <c r="AA79" s="300">
        <v>23276</v>
      </c>
      <c r="AB79" s="300">
        <v>520254.66</v>
      </c>
      <c r="AC79" s="300">
        <v>187150.15</v>
      </c>
      <c r="AD79" s="300"/>
      <c r="AE79" s="300"/>
      <c r="AF79" s="300"/>
      <c r="AG79" s="300">
        <v>303.94</v>
      </c>
    </row>
    <row r="80" spans="1:33" x14ac:dyDescent="0.2">
      <c r="A80" s="62" t="s">
        <v>2241</v>
      </c>
      <c r="B80" s="295">
        <v>169770.43</v>
      </c>
      <c r="C80" s="295">
        <v>0</v>
      </c>
      <c r="D80" s="295">
        <v>32765.18</v>
      </c>
      <c r="E80" s="62">
        <v>254440.01</v>
      </c>
      <c r="F80" s="62">
        <v>77486.02</v>
      </c>
      <c r="G80" s="62"/>
      <c r="H80" s="62"/>
      <c r="J80" s="297">
        <v>15100</v>
      </c>
      <c r="K80" s="297">
        <v>84300</v>
      </c>
      <c r="M80" s="62"/>
      <c r="N80" s="62">
        <v>-696928.37</v>
      </c>
      <c r="O80" s="62">
        <v>67948.179999999993</v>
      </c>
      <c r="P80" s="62">
        <v>1431387.54</v>
      </c>
      <c r="Q80" s="52"/>
      <c r="R80" s="52"/>
      <c r="S80" s="52">
        <v>488753.98</v>
      </c>
      <c r="T80" s="52"/>
      <c r="U80" s="52">
        <v>523.4</v>
      </c>
      <c r="V80" s="52">
        <v>1289000</v>
      </c>
      <c r="W80" s="52"/>
      <c r="X80" s="52"/>
      <c r="Y80" s="300">
        <v>1433420</v>
      </c>
      <c r="Z80" s="300"/>
      <c r="AA80" s="300"/>
      <c r="AB80" s="300">
        <v>483620.43</v>
      </c>
      <c r="AC80" s="300">
        <v>212189.39</v>
      </c>
      <c r="AD80" s="300"/>
      <c r="AE80" s="300"/>
      <c r="AF80" s="300"/>
      <c r="AG80" s="300">
        <v>3272.27</v>
      </c>
    </row>
    <row r="81" spans="1:33" x14ac:dyDescent="0.2">
      <c r="A81" s="62" t="s">
        <v>2242</v>
      </c>
      <c r="B81" s="295">
        <v>478445.71</v>
      </c>
      <c r="C81" s="295">
        <v>0</v>
      </c>
      <c r="D81" s="295">
        <v>27672.87</v>
      </c>
      <c r="E81" s="62">
        <v>485828.34</v>
      </c>
      <c r="F81" s="62">
        <v>772183.86</v>
      </c>
      <c r="G81" s="62"/>
      <c r="H81" s="62"/>
      <c r="J81" s="297">
        <v>83988.87</v>
      </c>
      <c r="L81" s="297">
        <v>2972.16</v>
      </c>
      <c r="M81" s="62"/>
      <c r="N81" s="62">
        <v>-172699.86</v>
      </c>
      <c r="O81" s="62">
        <v>-115063.15</v>
      </c>
      <c r="P81" s="62">
        <v>2015625.01</v>
      </c>
      <c r="Q81" s="52"/>
      <c r="R81" s="52">
        <v>159.84</v>
      </c>
      <c r="S81" s="52">
        <v>884887.14</v>
      </c>
      <c r="T81" s="52">
        <v>600</v>
      </c>
      <c r="U81" s="52">
        <v>143.62</v>
      </c>
      <c r="V81" s="52">
        <v>1636690</v>
      </c>
      <c r="W81" s="52"/>
      <c r="X81" s="52">
        <v>148300</v>
      </c>
      <c r="Y81" s="300">
        <v>2069180</v>
      </c>
      <c r="Z81" s="300"/>
      <c r="AA81" s="300">
        <v>17096</v>
      </c>
      <c r="AB81" s="300">
        <v>428471.52</v>
      </c>
      <c r="AC81" s="300">
        <v>198399.44</v>
      </c>
      <c r="AD81" s="300"/>
      <c r="AE81" s="300"/>
      <c r="AF81" s="300"/>
      <c r="AG81" s="300">
        <v>3547.89</v>
      </c>
    </row>
    <row r="82" spans="1:33" x14ac:dyDescent="0.2">
      <c r="A82" s="62" t="s">
        <v>2243</v>
      </c>
      <c r="B82" s="295">
        <v>203688.8</v>
      </c>
      <c r="C82" s="295">
        <v>0</v>
      </c>
      <c r="D82" s="295">
        <v>53610.49</v>
      </c>
      <c r="E82" s="62">
        <v>453349.3</v>
      </c>
      <c r="F82" s="62">
        <v>312739.03000000003</v>
      </c>
      <c r="G82" s="62"/>
      <c r="H82" s="62"/>
      <c r="J82" s="297">
        <v>38883.33</v>
      </c>
      <c r="K82" s="297">
        <v>84284</v>
      </c>
      <c r="L82" s="297">
        <v>318.08999999999997</v>
      </c>
      <c r="M82" s="62"/>
      <c r="N82" s="62"/>
      <c r="O82" s="62">
        <v>-155284.78</v>
      </c>
      <c r="P82" s="62">
        <v>1211911.4099999999</v>
      </c>
      <c r="Q82" s="52"/>
      <c r="R82" s="52"/>
      <c r="S82" s="52">
        <v>815504.22</v>
      </c>
      <c r="T82" s="52"/>
      <c r="U82" s="52">
        <v>572.78</v>
      </c>
      <c r="V82" s="52">
        <v>1512960</v>
      </c>
      <c r="W82" s="52"/>
      <c r="X82" s="52"/>
      <c r="Y82" s="300">
        <v>1832390</v>
      </c>
      <c r="Z82" s="300"/>
      <c r="AA82" s="300">
        <v>1200</v>
      </c>
      <c r="AB82" s="300">
        <v>458982.68</v>
      </c>
      <c r="AC82" s="300">
        <v>177561.75</v>
      </c>
      <c r="AD82" s="300"/>
      <c r="AE82" s="300"/>
      <c r="AF82" s="300"/>
      <c r="AG82" s="300">
        <v>3000</v>
      </c>
    </row>
    <row r="83" spans="1:33" x14ac:dyDescent="0.2">
      <c r="A83" s="62" t="s">
        <v>2244</v>
      </c>
      <c r="B83" s="295">
        <v>187414.34</v>
      </c>
      <c r="C83" s="295">
        <v>0</v>
      </c>
      <c r="D83" s="295">
        <v>21206.21</v>
      </c>
      <c r="E83" s="62">
        <v>679513.1</v>
      </c>
      <c r="F83" s="62">
        <v>158042.34</v>
      </c>
      <c r="G83" s="62"/>
      <c r="H83" s="62"/>
      <c r="J83" s="297">
        <v>804</v>
      </c>
      <c r="M83" s="62"/>
      <c r="N83" s="62">
        <v>-236855.16</v>
      </c>
      <c r="O83" s="62">
        <v>-355341.05</v>
      </c>
      <c r="P83" s="62">
        <v>1745362.84</v>
      </c>
      <c r="Q83" s="52"/>
      <c r="R83" s="52"/>
      <c r="S83" s="52">
        <v>630241.16</v>
      </c>
      <c r="T83" s="52">
        <v>381760</v>
      </c>
      <c r="U83" s="52">
        <v>784.65</v>
      </c>
      <c r="V83" s="52">
        <v>1859550</v>
      </c>
      <c r="W83" s="52"/>
      <c r="X83" s="52">
        <v>910</v>
      </c>
      <c r="Y83" s="300">
        <v>2081310</v>
      </c>
      <c r="Z83" s="300"/>
      <c r="AA83" s="300">
        <v>13673.9</v>
      </c>
      <c r="AB83" s="300">
        <v>718470.12</v>
      </c>
      <c r="AC83" s="300">
        <v>162917.34</v>
      </c>
      <c r="AD83" s="300"/>
      <c r="AE83" s="300"/>
      <c r="AF83" s="300"/>
      <c r="AG83" s="300"/>
    </row>
    <row r="84" spans="1:33" x14ac:dyDescent="0.2">
      <c r="A84" s="62" t="s">
        <v>2245</v>
      </c>
      <c r="B84" s="295">
        <v>330565.19</v>
      </c>
      <c r="C84" s="295">
        <v>0</v>
      </c>
      <c r="D84" s="295">
        <v>26758.57</v>
      </c>
      <c r="E84" s="62">
        <v>980615.08</v>
      </c>
      <c r="F84" s="62">
        <v>369597.14</v>
      </c>
      <c r="G84" s="62"/>
      <c r="H84" s="62"/>
      <c r="J84" s="297">
        <v>12203.5</v>
      </c>
      <c r="K84" s="297">
        <v>19005</v>
      </c>
      <c r="M84" s="62"/>
      <c r="N84" s="62">
        <v>-348891.95</v>
      </c>
      <c r="O84" s="62"/>
      <c r="P84" s="62">
        <v>1929262.58</v>
      </c>
      <c r="Q84" s="52"/>
      <c r="R84" s="52"/>
      <c r="S84" s="52">
        <v>773867.88</v>
      </c>
      <c r="T84" s="52">
        <v>125760</v>
      </c>
      <c r="U84" s="52">
        <v>519.35</v>
      </c>
      <c r="V84" s="52">
        <v>1383100</v>
      </c>
      <c r="W84" s="52"/>
      <c r="X84" s="52">
        <v>177176</v>
      </c>
      <c r="Y84" s="300">
        <v>1658540</v>
      </c>
      <c r="Z84" s="300"/>
      <c r="AA84" s="300">
        <v>11447</v>
      </c>
      <c r="AB84" s="300">
        <v>477317</v>
      </c>
      <c r="AC84" s="300">
        <v>200658.5</v>
      </c>
      <c r="AD84" s="300"/>
      <c r="AE84" s="300"/>
      <c r="AF84" s="300"/>
      <c r="AG84" s="300">
        <v>4220.88</v>
      </c>
    </row>
    <row r="85" spans="1:33" x14ac:dyDescent="0.2">
      <c r="A85" s="62" t="s">
        <v>2246</v>
      </c>
      <c r="B85" s="295">
        <v>287061.23</v>
      </c>
      <c r="C85" s="295">
        <v>0</v>
      </c>
      <c r="D85" s="295">
        <v>48988.99</v>
      </c>
      <c r="E85" s="62">
        <v>368321.84</v>
      </c>
      <c r="F85" s="62">
        <v>250481.54</v>
      </c>
      <c r="G85" s="62"/>
      <c r="H85" s="62"/>
      <c r="M85" s="62"/>
      <c r="N85" s="62">
        <v>-404779.84</v>
      </c>
      <c r="O85" s="62">
        <v>638.03</v>
      </c>
      <c r="P85" s="62">
        <v>1851699.47</v>
      </c>
      <c r="Q85" s="52"/>
      <c r="R85" s="52"/>
      <c r="S85" s="52">
        <v>600555.72</v>
      </c>
      <c r="T85" s="52">
        <v>54000</v>
      </c>
      <c r="U85" s="52">
        <v>4454.28</v>
      </c>
      <c r="V85" s="52">
        <v>1201600</v>
      </c>
      <c r="W85" s="52"/>
      <c r="X85" s="52"/>
      <c r="Y85" s="300">
        <v>1638810</v>
      </c>
      <c r="Z85" s="300"/>
      <c r="AA85" s="300">
        <v>13120</v>
      </c>
      <c r="AB85" s="300">
        <v>488837.14</v>
      </c>
      <c r="AC85" s="300">
        <v>199029.5</v>
      </c>
      <c r="AD85" s="300"/>
      <c r="AE85" s="300"/>
      <c r="AF85" s="300"/>
      <c r="AG85" s="300">
        <v>3572.42</v>
      </c>
    </row>
    <row r="86" spans="1:33" x14ac:dyDescent="0.2">
      <c r="A86" s="62" t="s">
        <v>2247</v>
      </c>
      <c r="B86" s="295">
        <v>254272.78</v>
      </c>
      <c r="C86" s="295">
        <v>0</v>
      </c>
      <c r="D86" s="295">
        <v>26081.119999999999</v>
      </c>
      <c r="E86" s="62">
        <v>604824.56999999995</v>
      </c>
      <c r="F86" s="62">
        <v>154766.25</v>
      </c>
      <c r="G86" s="62"/>
      <c r="H86" s="62"/>
      <c r="M86" s="62"/>
      <c r="N86" s="62"/>
      <c r="O86" s="62">
        <v>-327045.09000000003</v>
      </c>
      <c r="P86" s="62">
        <v>1211766.1200000001</v>
      </c>
      <c r="Q86" s="52"/>
      <c r="R86" s="52"/>
      <c r="S86" s="52">
        <v>605840.54</v>
      </c>
      <c r="T86" s="52">
        <v>154940</v>
      </c>
      <c r="U86" s="52">
        <v>824.68</v>
      </c>
      <c r="V86" s="52">
        <v>1215330</v>
      </c>
      <c r="W86" s="52"/>
      <c r="X86" s="52">
        <v>254380</v>
      </c>
      <c r="Y86" s="300">
        <v>1696054</v>
      </c>
      <c r="Z86" s="300"/>
      <c r="AA86" s="300">
        <v>4800</v>
      </c>
      <c r="AB86" s="300">
        <v>302322.15000000002</v>
      </c>
      <c r="AC86" s="300">
        <v>39572.25</v>
      </c>
      <c r="AD86" s="300"/>
      <c r="AE86" s="300"/>
      <c r="AF86" s="300"/>
      <c r="AG86" s="300">
        <v>3291.13</v>
      </c>
    </row>
    <row r="87" spans="1:33" x14ac:dyDescent="0.2">
      <c r="A87" s="62" t="s">
        <v>2248</v>
      </c>
      <c r="B87" s="295">
        <v>400022.3</v>
      </c>
      <c r="C87" s="295">
        <v>0</v>
      </c>
      <c r="D87" s="295">
        <v>51636.98</v>
      </c>
      <c r="E87" s="62">
        <v>67332.87</v>
      </c>
      <c r="F87" s="62">
        <v>579758.76</v>
      </c>
      <c r="G87" s="62"/>
      <c r="H87" s="62"/>
      <c r="J87" s="297">
        <v>0</v>
      </c>
      <c r="K87" s="297">
        <v>90200</v>
      </c>
      <c r="L87" s="297">
        <v>2965.03</v>
      </c>
      <c r="M87" s="62"/>
      <c r="N87" s="62">
        <v>240790.16</v>
      </c>
      <c r="O87" s="62">
        <v>-32572.99</v>
      </c>
      <c r="P87" s="62">
        <v>907622.82</v>
      </c>
      <c r="Q87" s="52"/>
      <c r="R87" s="52"/>
      <c r="S87" s="52">
        <v>857431.65</v>
      </c>
      <c r="T87" s="52">
        <v>76347</v>
      </c>
      <c r="U87" s="52">
        <v>2686.08</v>
      </c>
      <c r="V87" s="52">
        <v>1685010</v>
      </c>
      <c r="W87" s="52"/>
      <c r="X87" s="52"/>
      <c r="Y87" s="300">
        <v>1887110</v>
      </c>
      <c r="Z87" s="300">
        <v>48176</v>
      </c>
      <c r="AA87" s="300">
        <v>2184</v>
      </c>
      <c r="AB87" s="300">
        <v>678111.07</v>
      </c>
      <c r="AC87" s="300">
        <v>106581.69</v>
      </c>
      <c r="AD87" s="300"/>
      <c r="AE87" s="300"/>
      <c r="AF87" s="300"/>
      <c r="AG87" s="300">
        <v>3436.08</v>
      </c>
    </row>
    <row r="88" spans="1:33" x14ac:dyDescent="0.2">
      <c r="A88" s="62" t="s">
        <v>2316</v>
      </c>
      <c r="B88" s="295">
        <v>114764.66</v>
      </c>
      <c r="C88" s="295">
        <v>0</v>
      </c>
      <c r="D88" s="295">
        <v>8785.83</v>
      </c>
      <c r="E88" s="62">
        <v>727184.49</v>
      </c>
      <c r="F88" s="62">
        <v>106565.14</v>
      </c>
      <c r="G88" s="62"/>
      <c r="H88" s="62"/>
      <c r="J88" s="297">
        <v>21481.759999999998</v>
      </c>
      <c r="K88" s="297">
        <v>36840</v>
      </c>
      <c r="M88" s="62"/>
      <c r="N88" s="62">
        <v>-566780.43000000005</v>
      </c>
      <c r="O88" s="62">
        <v>-10764.92</v>
      </c>
      <c r="P88" s="62">
        <v>1583723.57</v>
      </c>
      <c r="Q88" s="52"/>
      <c r="R88" s="52"/>
      <c r="S88" s="52">
        <v>561797.86</v>
      </c>
      <c r="T88" s="52">
        <v>88608</v>
      </c>
      <c r="U88" s="52">
        <v>292.18</v>
      </c>
      <c r="V88" s="52">
        <v>1668240</v>
      </c>
      <c r="W88" s="52"/>
      <c r="X88" s="52"/>
      <c r="Y88" s="300">
        <v>1898690</v>
      </c>
      <c r="Z88" s="300"/>
      <c r="AA88" s="300">
        <v>33046</v>
      </c>
      <c r="AB88" s="300">
        <v>291370.27</v>
      </c>
      <c r="AC88" s="300">
        <v>189461.36</v>
      </c>
      <c r="AD88" s="300"/>
      <c r="AE88" s="300">
        <v>5569.98</v>
      </c>
      <c r="AF88" s="300"/>
      <c r="AG88" s="300">
        <v>3334.29</v>
      </c>
    </row>
    <row r="89" spans="1:33" x14ac:dyDescent="0.2">
      <c r="A89" s="62" t="s">
        <v>2249</v>
      </c>
      <c r="B89" s="295">
        <v>196856.03</v>
      </c>
      <c r="C89" s="295">
        <v>0</v>
      </c>
      <c r="D89" s="295">
        <v>266021.08</v>
      </c>
      <c r="E89" s="62">
        <v>198681.59</v>
      </c>
      <c r="F89" s="62">
        <v>8</v>
      </c>
      <c r="G89" s="62"/>
      <c r="H89" s="62"/>
      <c r="J89" s="297">
        <v>6150</v>
      </c>
      <c r="M89" s="62"/>
      <c r="N89" s="62"/>
      <c r="O89" s="62">
        <v>16686.54</v>
      </c>
      <c r="P89" s="62">
        <v>378263.7</v>
      </c>
      <c r="Q89" s="52"/>
      <c r="R89" s="52"/>
      <c r="S89" s="52">
        <v>796626</v>
      </c>
      <c r="T89" s="52">
        <v>256400</v>
      </c>
      <c r="U89" s="52">
        <v>666.86</v>
      </c>
      <c r="V89" s="52"/>
      <c r="W89" s="52"/>
      <c r="X89" s="52"/>
      <c r="Y89" s="300">
        <v>196753</v>
      </c>
      <c r="Z89" s="300"/>
      <c r="AA89" s="300">
        <v>1928</v>
      </c>
      <c r="AB89" s="300">
        <v>408654.38</v>
      </c>
      <c r="AC89" s="300">
        <v>87836.02</v>
      </c>
      <c r="AD89" s="300"/>
      <c r="AE89" s="300"/>
      <c r="AF89" s="300"/>
      <c r="AG89" s="300"/>
    </row>
    <row r="90" spans="1:33" x14ac:dyDescent="0.2">
      <c r="A90" s="62" t="s">
        <v>2250</v>
      </c>
      <c r="B90" s="295">
        <v>199859.85</v>
      </c>
      <c r="C90" s="295">
        <v>0</v>
      </c>
      <c r="D90" s="295">
        <v>45188.45</v>
      </c>
      <c r="E90" s="62">
        <v>271011.15000000002</v>
      </c>
      <c r="F90" s="62">
        <v>96268.38</v>
      </c>
      <c r="G90" s="62"/>
      <c r="H90" s="62"/>
      <c r="I90" s="297">
        <v>6000</v>
      </c>
      <c r="J90" s="297">
        <v>2760</v>
      </c>
      <c r="M90" s="62"/>
      <c r="N90" s="62"/>
      <c r="O90" s="62">
        <v>1178.08</v>
      </c>
      <c r="P90" s="62">
        <v>646850.12</v>
      </c>
      <c r="Q90" s="52"/>
      <c r="R90" s="52"/>
      <c r="S90" s="52">
        <v>518970.79</v>
      </c>
      <c r="T90" s="52">
        <v>111167</v>
      </c>
      <c r="U90" s="52">
        <v>669.35</v>
      </c>
      <c r="V90" s="52">
        <v>400622</v>
      </c>
      <c r="W90" s="52"/>
      <c r="X90" s="52"/>
      <c r="Y90" s="300">
        <v>510402</v>
      </c>
      <c r="Z90" s="300"/>
      <c r="AA90" s="300"/>
      <c r="AB90" s="300">
        <v>256692.31</v>
      </c>
      <c r="AC90" s="300">
        <v>193066.2</v>
      </c>
      <c r="AD90" s="300"/>
      <c r="AE90" s="300"/>
      <c r="AF90" s="300"/>
      <c r="AG90" s="300"/>
    </row>
    <row r="91" spans="1:33" x14ac:dyDescent="0.2">
      <c r="A91" s="62" t="s">
        <v>2251</v>
      </c>
      <c r="B91" s="295">
        <v>39571.03</v>
      </c>
      <c r="C91" s="295">
        <v>0</v>
      </c>
      <c r="D91" s="295">
        <v>72922.5</v>
      </c>
      <c r="E91" s="62">
        <v>2918775.16</v>
      </c>
      <c r="F91" s="62">
        <v>217698.52</v>
      </c>
      <c r="G91" s="62"/>
      <c r="H91" s="62"/>
      <c r="I91" s="297">
        <v>5000</v>
      </c>
      <c r="J91" s="297">
        <v>6150</v>
      </c>
      <c r="M91" s="62"/>
      <c r="N91" s="62"/>
      <c r="O91" s="62"/>
      <c r="P91" s="62">
        <v>3382854.97</v>
      </c>
      <c r="Q91" s="52"/>
      <c r="R91" s="52"/>
      <c r="S91" s="52">
        <v>809422.12</v>
      </c>
      <c r="T91" s="52">
        <v>113200</v>
      </c>
      <c r="U91" s="52">
        <v>487.57</v>
      </c>
      <c r="V91" s="52">
        <v>1435754</v>
      </c>
      <c r="W91" s="52"/>
      <c r="X91" s="52">
        <v>132300</v>
      </c>
      <c r="Y91" s="300">
        <v>1746394</v>
      </c>
      <c r="Z91" s="300"/>
      <c r="AA91" s="300"/>
      <c r="AB91" s="300">
        <v>392661.05</v>
      </c>
      <c r="AC91" s="300">
        <v>312387.40000000002</v>
      </c>
      <c r="AD91" s="300"/>
      <c r="AE91" s="300"/>
      <c r="AF91" s="300"/>
      <c r="AG91" s="300"/>
    </row>
    <row r="92" spans="1:33" x14ac:dyDescent="0.2">
      <c r="A92" s="62" t="s">
        <v>2252</v>
      </c>
      <c r="B92" s="295">
        <v>194820.06</v>
      </c>
      <c r="C92" s="295">
        <v>30760</v>
      </c>
      <c r="D92" s="295">
        <v>152734.43</v>
      </c>
      <c r="E92" s="62">
        <v>455534.96</v>
      </c>
      <c r="F92" s="62">
        <v>193607.51</v>
      </c>
      <c r="G92" s="62"/>
      <c r="H92" s="62"/>
      <c r="I92" s="297">
        <v>5100</v>
      </c>
      <c r="J92" s="297">
        <v>5700</v>
      </c>
      <c r="M92" s="62"/>
      <c r="N92" s="62"/>
      <c r="O92" s="62">
        <v>5661.82</v>
      </c>
      <c r="P92" s="62">
        <v>1045747.78</v>
      </c>
      <c r="Q92" s="52"/>
      <c r="R92" s="52"/>
      <c r="S92" s="52">
        <v>625135.91</v>
      </c>
      <c r="T92" s="52">
        <v>35800</v>
      </c>
      <c r="U92" s="52">
        <v>1420.78</v>
      </c>
      <c r="V92" s="52">
        <v>1016936.8</v>
      </c>
      <c r="W92" s="52"/>
      <c r="X92" s="52"/>
      <c r="Y92" s="300">
        <v>1118686.8</v>
      </c>
      <c r="Z92" s="300"/>
      <c r="AA92" s="300"/>
      <c r="AB92" s="300">
        <v>379825.07</v>
      </c>
      <c r="AC92" s="300">
        <v>133593.26</v>
      </c>
      <c r="AD92" s="300"/>
      <c r="AE92" s="300"/>
      <c r="AF92" s="300"/>
      <c r="AG92" s="300"/>
    </row>
    <row r="93" spans="1:33" x14ac:dyDescent="0.2">
      <c r="A93" s="62" t="s">
        <v>2253</v>
      </c>
      <c r="B93" s="295">
        <v>72346.710000000006</v>
      </c>
      <c r="C93" s="295">
        <v>34960</v>
      </c>
      <c r="D93" s="295">
        <v>86544.92</v>
      </c>
      <c r="E93" s="62">
        <v>41693.599999999999</v>
      </c>
      <c r="F93" s="62">
        <v>142122.22</v>
      </c>
      <c r="G93" s="62"/>
      <c r="H93" s="62"/>
      <c r="M93" s="62"/>
      <c r="N93" s="62"/>
      <c r="O93" s="62"/>
      <c r="P93" s="62">
        <v>320699.84999999998</v>
      </c>
      <c r="Q93" s="52"/>
      <c r="R93" s="52"/>
      <c r="S93" s="52">
        <v>633341.48</v>
      </c>
      <c r="T93" s="52">
        <v>74900</v>
      </c>
      <c r="U93" s="52">
        <v>634.20000000000005</v>
      </c>
      <c r="V93" s="52">
        <v>1374228.8</v>
      </c>
      <c r="W93" s="52"/>
      <c r="X93" s="52"/>
      <c r="Y93" s="300">
        <v>1577461.8</v>
      </c>
      <c r="Z93" s="300"/>
      <c r="AA93" s="300"/>
      <c r="AB93" s="300">
        <v>303467.46000000002</v>
      </c>
      <c r="AC93" s="300">
        <v>51837.62</v>
      </c>
      <c r="AD93" s="300"/>
      <c r="AE93" s="300"/>
      <c r="AF93" s="300"/>
      <c r="AG93" s="300"/>
    </row>
    <row r="94" spans="1:33" x14ac:dyDescent="0.2">
      <c r="A94" s="62" t="s">
        <v>2254</v>
      </c>
      <c r="B94" s="295">
        <v>154682.85</v>
      </c>
      <c r="C94" s="295">
        <v>24330</v>
      </c>
      <c r="D94" s="295">
        <v>8947.08</v>
      </c>
      <c r="E94" s="62">
        <v>682916.01</v>
      </c>
      <c r="F94" s="62">
        <v>-7488.73</v>
      </c>
      <c r="G94" s="62"/>
      <c r="H94" s="62"/>
      <c r="M94" s="62"/>
      <c r="N94" s="62"/>
      <c r="O94" s="62">
        <v>2408.91</v>
      </c>
      <c r="P94" s="62">
        <v>784633.1</v>
      </c>
      <c r="Q94" s="52"/>
      <c r="R94" s="52"/>
      <c r="S94" s="52">
        <v>464626.3</v>
      </c>
      <c r="T94" s="52">
        <v>75115</v>
      </c>
      <c r="U94" s="52">
        <v>743.56</v>
      </c>
      <c r="V94" s="52">
        <v>699380</v>
      </c>
      <c r="W94" s="52"/>
      <c r="X94" s="52">
        <v>147294</v>
      </c>
      <c r="Y94" s="300">
        <v>924780</v>
      </c>
      <c r="Z94" s="300"/>
      <c r="AA94" s="300"/>
      <c r="AB94" s="300">
        <v>180032.12</v>
      </c>
      <c r="AC94" s="300">
        <v>128104.54</v>
      </c>
      <c r="AD94" s="300"/>
      <c r="AE94" s="300"/>
      <c r="AF94" s="300"/>
      <c r="AG94" s="300"/>
    </row>
    <row r="95" spans="1:33" x14ac:dyDescent="0.2">
      <c r="A95" s="62" t="s">
        <v>2255</v>
      </c>
      <c r="B95" s="295">
        <v>302616.95</v>
      </c>
      <c r="C95" s="295">
        <v>19130</v>
      </c>
      <c r="D95" s="295">
        <v>72887.259999999995</v>
      </c>
      <c r="E95" s="62">
        <v>150009.96</v>
      </c>
      <c r="F95" s="62">
        <v>476269.62</v>
      </c>
      <c r="G95" s="62"/>
      <c r="H95" s="62"/>
      <c r="I95" s="297">
        <v>6000</v>
      </c>
      <c r="J95" s="297">
        <v>20450</v>
      </c>
      <c r="M95" s="62"/>
      <c r="N95" s="62"/>
      <c r="O95" s="62"/>
      <c r="P95" s="62">
        <v>573056.03</v>
      </c>
      <c r="Q95" s="52"/>
      <c r="R95" s="52">
        <v>2506.9</v>
      </c>
      <c r="S95" s="52">
        <v>1177382.3700000001</v>
      </c>
      <c r="T95" s="52">
        <v>89310</v>
      </c>
      <c r="U95" s="52"/>
      <c r="V95" s="52">
        <v>1450590</v>
      </c>
      <c r="W95" s="52"/>
      <c r="X95" s="52">
        <v>143262</v>
      </c>
      <c r="Y95" s="300">
        <v>1593940</v>
      </c>
      <c r="Z95" s="300"/>
      <c r="AA95" s="300"/>
      <c r="AB95" s="300">
        <v>636278.5</v>
      </c>
      <c r="AC95" s="300">
        <v>142244.01</v>
      </c>
      <c r="AD95" s="300"/>
      <c r="AE95" s="300"/>
      <c r="AF95" s="300"/>
      <c r="AG95" s="300"/>
    </row>
    <row r="96" spans="1:33" x14ac:dyDescent="0.2">
      <c r="A96" s="62" t="s">
        <v>2256</v>
      </c>
      <c r="B96" s="295">
        <v>62421.41</v>
      </c>
      <c r="C96" s="295">
        <v>35060</v>
      </c>
      <c r="D96" s="295">
        <v>161633.82999999999</v>
      </c>
      <c r="E96" s="62">
        <v>1633731.68</v>
      </c>
      <c r="F96" s="62">
        <v>148164.74</v>
      </c>
      <c r="G96" s="62"/>
      <c r="H96" s="62"/>
      <c r="I96" s="297">
        <v>6000</v>
      </c>
      <c r="J96" s="297">
        <v>6150</v>
      </c>
      <c r="M96" s="62"/>
      <c r="N96" s="62"/>
      <c r="O96" s="62">
        <v>2118.79</v>
      </c>
      <c r="P96" s="62">
        <v>1997218.5</v>
      </c>
      <c r="Q96" s="52"/>
      <c r="R96" s="52"/>
      <c r="S96" s="52">
        <v>530148.52</v>
      </c>
      <c r="T96" s="52">
        <v>30150</v>
      </c>
      <c r="U96" s="52">
        <v>1440.5</v>
      </c>
      <c r="V96" s="52">
        <v>986720</v>
      </c>
      <c r="W96" s="52"/>
      <c r="X96" s="52">
        <v>161532</v>
      </c>
      <c r="Y96" s="300">
        <v>1239390</v>
      </c>
      <c r="Z96" s="300"/>
      <c r="AA96" s="300"/>
      <c r="AB96" s="300">
        <v>246253.84</v>
      </c>
      <c r="AC96" s="300">
        <v>177617.81</v>
      </c>
      <c r="AD96" s="300"/>
      <c r="AE96" s="300"/>
      <c r="AF96" s="300"/>
      <c r="AG96" s="300"/>
    </row>
    <row r="97" spans="1:33" x14ac:dyDescent="0.2">
      <c r="A97" s="62" t="s">
        <v>2257</v>
      </c>
      <c r="B97" s="295">
        <v>75806.5</v>
      </c>
      <c r="C97" s="295">
        <v>35930</v>
      </c>
      <c r="D97" s="295">
        <v>155.94999999999999</v>
      </c>
      <c r="E97" s="62">
        <v>215870.59</v>
      </c>
      <c r="F97" s="62">
        <v>146242.51999999999</v>
      </c>
      <c r="G97" s="62"/>
      <c r="H97" s="62"/>
      <c r="I97" s="297">
        <v>5800</v>
      </c>
      <c r="J97" s="297">
        <v>2700</v>
      </c>
      <c r="M97" s="62"/>
      <c r="N97" s="62"/>
      <c r="O97" s="62">
        <v>4633.1899999999996</v>
      </c>
      <c r="P97" s="62">
        <v>569833.9</v>
      </c>
      <c r="Q97" s="52"/>
      <c r="R97" s="52"/>
      <c r="S97" s="52">
        <v>577717.43999999994</v>
      </c>
      <c r="T97" s="52">
        <v>62010</v>
      </c>
      <c r="U97" s="52">
        <v>662.34</v>
      </c>
      <c r="V97" s="52">
        <v>1407961.1</v>
      </c>
      <c r="W97" s="52"/>
      <c r="X97" s="52">
        <v>132300</v>
      </c>
      <c r="Y97" s="300">
        <v>1698597.1</v>
      </c>
      <c r="Z97" s="300"/>
      <c r="AA97" s="300"/>
      <c r="AB97" s="300">
        <v>431948.15</v>
      </c>
      <c r="AC97" s="300">
        <v>63889.16</v>
      </c>
      <c r="AD97" s="300"/>
      <c r="AE97" s="300"/>
      <c r="AF97" s="300"/>
      <c r="AG97" s="300">
        <v>538</v>
      </c>
    </row>
    <row r="98" spans="1:33" x14ac:dyDescent="0.2">
      <c r="A98" s="62" t="s">
        <v>2258</v>
      </c>
      <c r="B98" s="295">
        <v>226121.2</v>
      </c>
      <c r="C98" s="295">
        <v>0</v>
      </c>
      <c r="D98" s="295">
        <v>72735.649999999994</v>
      </c>
      <c r="E98" s="62">
        <v>60020.76</v>
      </c>
      <c r="F98" s="62">
        <v>532864.71</v>
      </c>
      <c r="G98" s="62"/>
      <c r="H98" s="62"/>
      <c r="I98" s="297">
        <v>5800</v>
      </c>
      <c r="J98" s="297">
        <v>4369.28</v>
      </c>
      <c r="L98" s="297">
        <v>99</v>
      </c>
      <c r="M98" s="62"/>
      <c r="N98" s="62"/>
      <c r="O98" s="62">
        <v>13216</v>
      </c>
      <c r="P98" s="62">
        <v>528870.26</v>
      </c>
      <c r="Q98" s="52"/>
      <c r="R98" s="52"/>
      <c r="S98" s="52">
        <v>760299.91</v>
      </c>
      <c r="T98" s="52">
        <v>442200</v>
      </c>
      <c r="U98" s="52">
        <v>596.88</v>
      </c>
      <c r="V98" s="52">
        <v>1252840</v>
      </c>
      <c r="W98" s="52"/>
      <c r="X98" s="52">
        <v>77000</v>
      </c>
      <c r="Y98" s="300">
        <v>1527324</v>
      </c>
      <c r="Z98" s="300"/>
      <c r="AA98" s="300"/>
      <c r="AB98" s="300">
        <v>365704.01</v>
      </c>
      <c r="AC98" s="300"/>
      <c r="AD98" s="300"/>
      <c r="AE98" s="300"/>
      <c r="AF98" s="300"/>
      <c r="AG98" s="300"/>
    </row>
    <row r="99" spans="1:33" x14ac:dyDescent="0.2">
      <c r="A99" s="62" t="s">
        <v>2259</v>
      </c>
      <c r="B99" s="295">
        <v>137821.81</v>
      </c>
      <c r="C99" s="295">
        <v>13460</v>
      </c>
      <c r="D99" s="295">
        <v>212649.56</v>
      </c>
      <c r="E99" s="62">
        <v>23310.21</v>
      </c>
      <c r="F99" s="62">
        <v>153251.4</v>
      </c>
      <c r="G99" s="62"/>
      <c r="H99" s="62"/>
      <c r="I99" s="297">
        <v>5500</v>
      </c>
      <c r="J99" s="297">
        <v>8647.6299999999992</v>
      </c>
      <c r="M99" s="62"/>
      <c r="N99" s="62"/>
      <c r="O99" s="62">
        <v>4096.88</v>
      </c>
      <c r="P99" s="62">
        <v>713142.2</v>
      </c>
      <c r="Q99" s="52"/>
      <c r="R99" s="52"/>
      <c r="S99" s="52">
        <v>1067610.08</v>
      </c>
      <c r="T99" s="52"/>
      <c r="U99" s="52">
        <v>993.65</v>
      </c>
      <c r="V99" s="52">
        <v>1298029</v>
      </c>
      <c r="W99" s="52">
        <v>2</v>
      </c>
      <c r="X99" s="52">
        <v>132300</v>
      </c>
      <c r="Y99" s="300">
        <v>1646201</v>
      </c>
      <c r="Z99" s="300"/>
      <c r="AA99" s="300"/>
      <c r="AB99" s="300">
        <v>742561.13</v>
      </c>
      <c r="AC99" s="300">
        <v>104933.33</v>
      </c>
      <c r="AD99" s="300"/>
      <c r="AE99" s="300"/>
      <c r="AF99" s="300"/>
      <c r="AG99" s="300"/>
    </row>
    <row r="100" spans="1:33" x14ac:dyDescent="0.2">
      <c r="A100" s="62" t="s">
        <v>2260</v>
      </c>
      <c r="B100" s="295">
        <v>155189.99</v>
      </c>
      <c r="C100" s="295">
        <v>13160</v>
      </c>
      <c r="D100" s="295">
        <v>18177.84</v>
      </c>
      <c r="E100" s="62">
        <v>372064.62</v>
      </c>
      <c r="F100" s="62">
        <v>188450.7</v>
      </c>
      <c r="G100" s="62"/>
      <c r="H100" s="62"/>
      <c r="I100" s="297">
        <v>6000</v>
      </c>
      <c r="J100" s="297">
        <v>21840</v>
      </c>
      <c r="M100" s="62"/>
      <c r="N100" s="62"/>
      <c r="O100" s="62">
        <v>8923.52</v>
      </c>
      <c r="P100" s="62">
        <v>673323.61</v>
      </c>
      <c r="Q100" s="52"/>
      <c r="R100" s="52"/>
      <c r="S100" s="52">
        <v>851720.26</v>
      </c>
      <c r="T100" s="52"/>
      <c r="U100" s="52">
        <v>820.68</v>
      </c>
      <c r="V100" s="52">
        <v>1283510</v>
      </c>
      <c r="W100" s="52"/>
      <c r="X100" s="52"/>
      <c r="Y100" s="300">
        <v>1494050</v>
      </c>
      <c r="Z100" s="300"/>
      <c r="AA100" s="300"/>
      <c r="AB100" s="300">
        <v>226342.48</v>
      </c>
      <c r="AC100" s="300">
        <v>154327.44</v>
      </c>
      <c r="AD100" s="300"/>
      <c r="AE100" s="300"/>
      <c r="AF100" s="300"/>
      <c r="AG100" s="300"/>
    </row>
    <row r="101" spans="1:33" x14ac:dyDescent="0.2">
      <c r="A101" s="62" t="s">
        <v>2261</v>
      </c>
      <c r="B101" s="295">
        <v>223309.44</v>
      </c>
      <c r="C101" s="295">
        <v>13460</v>
      </c>
      <c r="D101" s="295">
        <v>607137.01</v>
      </c>
      <c r="E101" s="62">
        <v>3</v>
      </c>
      <c r="F101" s="62">
        <v>327952.94</v>
      </c>
      <c r="G101" s="62"/>
      <c r="H101" s="62"/>
      <c r="I101" s="297">
        <v>5500</v>
      </c>
      <c r="J101" s="297">
        <v>6150</v>
      </c>
      <c r="M101" s="62"/>
      <c r="N101" s="62"/>
      <c r="O101" s="62">
        <v>680.33</v>
      </c>
      <c r="P101" s="62">
        <v>1404582.07</v>
      </c>
      <c r="Q101" s="52"/>
      <c r="R101" s="52">
        <v>1164.3</v>
      </c>
      <c r="S101" s="52">
        <v>683584.91</v>
      </c>
      <c r="T101" s="52">
        <v>29000</v>
      </c>
      <c r="U101" s="52"/>
      <c r="V101" s="52">
        <v>1358310</v>
      </c>
      <c r="W101" s="52"/>
      <c r="X101" s="52"/>
      <c r="Y101" s="300">
        <v>1440618</v>
      </c>
      <c r="Z101" s="300"/>
      <c r="AA101" s="300"/>
      <c r="AB101" s="300">
        <v>682996.68</v>
      </c>
      <c r="AC101" s="300">
        <v>57611.54</v>
      </c>
      <c r="AD101" s="300"/>
      <c r="AE101" s="300"/>
      <c r="AF101" s="300"/>
      <c r="AG101" s="300"/>
    </row>
    <row r="102" spans="1:33" x14ac:dyDescent="0.2">
      <c r="A102" s="62" t="s">
        <v>2262</v>
      </c>
      <c r="B102" s="295">
        <v>222213.11</v>
      </c>
      <c r="C102" s="295">
        <v>0</v>
      </c>
      <c r="D102" s="295">
        <v>113600.22</v>
      </c>
      <c r="E102" s="62">
        <v>323013.53000000003</v>
      </c>
      <c r="F102" s="62">
        <v>157885.56</v>
      </c>
      <c r="G102" s="62"/>
      <c r="H102" s="62"/>
      <c r="J102" s="297">
        <v>4130</v>
      </c>
      <c r="M102" s="62"/>
      <c r="N102" s="62">
        <v>-368974.66</v>
      </c>
      <c r="O102" s="62">
        <v>222353.05</v>
      </c>
      <c r="P102" s="62">
        <v>852142.64</v>
      </c>
      <c r="Q102" s="52"/>
      <c r="R102" s="52"/>
      <c r="S102" s="52">
        <v>693215.94</v>
      </c>
      <c r="T102" s="52">
        <v>180660</v>
      </c>
      <c r="U102" s="52">
        <v>1219.68</v>
      </c>
      <c r="V102" s="52">
        <v>1528620</v>
      </c>
      <c r="W102" s="52"/>
      <c r="X102" s="52"/>
      <c r="Y102" s="300">
        <v>1743206</v>
      </c>
      <c r="Z102" s="300"/>
      <c r="AA102" s="300"/>
      <c r="AB102" s="300">
        <v>403884.17</v>
      </c>
      <c r="AC102" s="300">
        <v>78807.259999999995</v>
      </c>
      <c r="AD102" s="300"/>
      <c r="AE102" s="300"/>
      <c r="AF102" s="300"/>
      <c r="AG102" s="300"/>
    </row>
    <row r="103" spans="1:33" x14ac:dyDescent="0.2">
      <c r="A103" s="62" t="s">
        <v>2265</v>
      </c>
      <c r="B103" s="295">
        <v>221537.43</v>
      </c>
      <c r="C103" s="295">
        <v>0</v>
      </c>
      <c r="D103" s="295">
        <v>119371.54</v>
      </c>
      <c r="E103" s="62">
        <v>81912.38</v>
      </c>
      <c r="F103" s="62">
        <v>-64724.43</v>
      </c>
      <c r="G103" s="62"/>
      <c r="H103" s="62"/>
      <c r="I103" s="297">
        <v>5500</v>
      </c>
      <c r="J103" s="297">
        <v>14740</v>
      </c>
      <c r="M103" s="62"/>
      <c r="N103" s="62"/>
      <c r="O103" s="62">
        <v>22861.49</v>
      </c>
      <c r="P103" s="62">
        <v>474645.55</v>
      </c>
      <c r="Q103" s="52"/>
      <c r="R103" s="52"/>
      <c r="S103" s="52">
        <v>700044</v>
      </c>
      <c r="T103" s="52"/>
      <c r="U103" s="52">
        <v>1806.93</v>
      </c>
      <c r="V103" s="52">
        <v>1518224.4</v>
      </c>
      <c r="W103" s="52"/>
      <c r="X103" s="52"/>
      <c r="Y103" s="300">
        <v>1612714.4</v>
      </c>
      <c r="Z103" s="300"/>
      <c r="AA103" s="300"/>
      <c r="AB103" s="300">
        <v>270356.82</v>
      </c>
      <c r="AC103" s="300">
        <v>188627.23</v>
      </c>
      <c r="AD103" s="300"/>
      <c r="AE103" s="300"/>
      <c r="AF103" s="300"/>
      <c r="AG103" s="300"/>
    </row>
    <row r="104" spans="1:33" x14ac:dyDescent="0.2">
      <c r="A104" s="62" t="s">
        <v>2266</v>
      </c>
      <c r="B104" s="295">
        <v>53826.57</v>
      </c>
      <c r="C104" s="295">
        <v>28460</v>
      </c>
      <c r="D104" s="295">
        <v>70749.41</v>
      </c>
      <c r="E104" s="62">
        <v>199444.69</v>
      </c>
      <c r="F104" s="62">
        <v>231903.56</v>
      </c>
      <c r="G104" s="62"/>
      <c r="H104" s="62"/>
      <c r="I104" s="297">
        <v>5000</v>
      </c>
      <c r="J104" s="297">
        <v>2700</v>
      </c>
      <c r="M104" s="62"/>
      <c r="N104" s="62"/>
      <c r="O104" s="62">
        <v>7886.1</v>
      </c>
      <c r="P104" s="62">
        <v>1172968.6100000001</v>
      </c>
      <c r="Q104" s="52"/>
      <c r="R104" s="52"/>
      <c r="S104" s="52">
        <v>663810.56999999995</v>
      </c>
      <c r="T104" s="52">
        <v>27000</v>
      </c>
      <c r="U104" s="52">
        <v>1054.3</v>
      </c>
      <c r="V104" s="52">
        <v>1169000</v>
      </c>
      <c r="W104" s="52"/>
      <c r="X104" s="52">
        <v>132300</v>
      </c>
      <c r="Y104" s="300">
        <v>1483768</v>
      </c>
      <c r="Z104" s="300"/>
      <c r="AA104" s="300"/>
      <c r="AB104" s="300">
        <v>396234.25</v>
      </c>
      <c r="AC104" s="300">
        <v>240628.6</v>
      </c>
      <c r="AD104" s="300"/>
      <c r="AE104" s="300"/>
      <c r="AF104" s="300"/>
      <c r="AG104" s="300">
        <v>772</v>
      </c>
    </row>
    <row r="105" spans="1:33" x14ac:dyDescent="0.2">
      <c r="A105" s="62" t="s">
        <v>2312</v>
      </c>
      <c r="B105" s="295">
        <v>229439.08</v>
      </c>
      <c r="C105" s="295">
        <v>19130</v>
      </c>
      <c r="D105" s="295">
        <v>24359.45</v>
      </c>
      <c r="E105" s="62">
        <v>421431.32</v>
      </c>
      <c r="F105" s="62">
        <v>47399.85</v>
      </c>
      <c r="G105" s="62"/>
      <c r="H105" s="62"/>
      <c r="I105" s="297">
        <v>5700</v>
      </c>
      <c r="J105" s="297">
        <v>3000</v>
      </c>
      <c r="M105" s="62"/>
      <c r="N105" s="62"/>
      <c r="O105" s="62">
        <v>141287.72</v>
      </c>
      <c r="P105" s="62">
        <v>764463.81</v>
      </c>
      <c r="Q105" s="52"/>
      <c r="R105" s="52"/>
      <c r="S105" s="52">
        <v>533259.6</v>
      </c>
      <c r="T105" s="52">
        <v>29550</v>
      </c>
      <c r="U105" s="52">
        <v>1044.1600000000001</v>
      </c>
      <c r="V105" s="52">
        <v>1539440</v>
      </c>
      <c r="W105" s="52"/>
      <c r="X105" s="52">
        <v>201096</v>
      </c>
      <c r="Y105" s="300">
        <v>1792001</v>
      </c>
      <c r="Z105" s="300"/>
      <c r="AA105" s="300"/>
      <c r="AB105" s="300">
        <v>368509.35</v>
      </c>
      <c r="AC105" s="300">
        <v>184193.71</v>
      </c>
      <c r="AD105" s="300"/>
      <c r="AE105" s="300"/>
      <c r="AF105" s="300"/>
      <c r="AG105" s="300"/>
    </row>
    <row r="106" spans="1:33" x14ac:dyDescent="0.2">
      <c r="A106" s="62" t="s">
        <v>2313</v>
      </c>
      <c r="B106" s="295">
        <v>163967.35</v>
      </c>
      <c r="C106" s="295">
        <v>7790</v>
      </c>
      <c r="D106" s="295">
        <v>55427.28</v>
      </c>
      <c r="E106" s="62">
        <v>1201852.77</v>
      </c>
      <c r="F106" s="62">
        <v>140324.42000000001</v>
      </c>
      <c r="G106" s="62"/>
      <c r="H106" s="62"/>
      <c r="I106" s="297">
        <v>6000</v>
      </c>
      <c r="J106" s="297">
        <v>37820</v>
      </c>
      <c r="M106" s="62"/>
      <c r="N106" s="62"/>
      <c r="O106" s="62">
        <v>18846.7</v>
      </c>
      <c r="P106" s="62">
        <v>1440238.21</v>
      </c>
      <c r="Q106" s="52"/>
      <c r="R106" s="52"/>
      <c r="S106" s="52">
        <v>598771.94999999995</v>
      </c>
      <c r="T106" s="52">
        <v>48318</v>
      </c>
      <c r="U106" s="52">
        <v>616.04</v>
      </c>
      <c r="V106" s="52">
        <v>1229829</v>
      </c>
      <c r="W106" s="52"/>
      <c r="X106" s="52"/>
      <c r="Y106" s="300">
        <v>1430449</v>
      </c>
      <c r="Z106" s="300"/>
      <c r="AA106" s="300"/>
      <c r="AB106" s="300">
        <v>218842.15</v>
      </c>
      <c r="AC106" s="300">
        <v>144472.93</v>
      </c>
      <c r="AD106" s="300"/>
      <c r="AE106" s="300"/>
      <c r="AF106" s="300"/>
      <c r="AG106" s="300"/>
    </row>
    <row r="107" spans="1:33" x14ac:dyDescent="0.2">
      <c r="A107" s="62" t="s">
        <v>2318</v>
      </c>
      <c r="B107" s="295">
        <v>467559.85</v>
      </c>
      <c r="C107" s="295">
        <v>19130</v>
      </c>
      <c r="D107" s="295">
        <v>69614.05</v>
      </c>
      <c r="E107" s="62">
        <v>2293006.86</v>
      </c>
      <c r="F107" s="62">
        <v>105740.23</v>
      </c>
      <c r="G107" s="62"/>
      <c r="H107" s="62"/>
      <c r="I107" s="297">
        <v>5300</v>
      </c>
      <c r="J107" s="297">
        <v>5700</v>
      </c>
      <c r="M107" s="62"/>
      <c r="N107" s="62"/>
      <c r="O107" s="62"/>
      <c r="P107" s="62">
        <v>2616413.23</v>
      </c>
      <c r="Q107" s="52"/>
      <c r="R107" s="52"/>
      <c r="S107" s="52">
        <v>644217.38</v>
      </c>
      <c r="T107" s="52">
        <v>19170</v>
      </c>
      <c r="U107" s="52">
        <v>1497.69</v>
      </c>
      <c r="V107" s="52">
        <v>951010</v>
      </c>
      <c r="W107" s="52"/>
      <c r="X107" s="52">
        <v>358974</v>
      </c>
      <c r="Y107" s="300">
        <v>1280610</v>
      </c>
      <c r="Z107" s="300"/>
      <c r="AA107" s="300"/>
      <c r="AB107" s="300">
        <v>303481.31</v>
      </c>
      <c r="AC107" s="300"/>
      <c r="AD107" s="300"/>
      <c r="AE107" s="300"/>
      <c r="AF107" s="300"/>
      <c r="AG107" s="300"/>
    </row>
    <row r="108" spans="1:33" x14ac:dyDescent="0.2">
      <c r="A108" s="62" t="s">
        <v>2268</v>
      </c>
      <c r="B108" s="295">
        <v>134568.22</v>
      </c>
      <c r="C108" s="295">
        <v>12600</v>
      </c>
      <c r="D108" s="295">
        <v>57276.11</v>
      </c>
      <c r="E108" s="62">
        <v>132578.23000000001</v>
      </c>
      <c r="F108" s="62">
        <v>78971.13</v>
      </c>
      <c r="G108" s="62"/>
      <c r="H108" s="62"/>
      <c r="J108" s="297">
        <v>18600</v>
      </c>
      <c r="M108" s="62"/>
      <c r="N108" s="62"/>
      <c r="O108" s="62">
        <v>-140.84</v>
      </c>
      <c r="P108" s="62">
        <v>2310952.34</v>
      </c>
      <c r="Q108" s="52"/>
      <c r="R108" s="52"/>
      <c r="S108" s="52">
        <v>542898.87</v>
      </c>
      <c r="T108" s="52">
        <v>142200</v>
      </c>
      <c r="U108" s="52">
        <v>464.5</v>
      </c>
      <c r="V108" s="52">
        <v>1051240</v>
      </c>
      <c r="W108" s="52"/>
      <c r="X108" s="52">
        <v>399400</v>
      </c>
      <c r="Y108" s="300">
        <v>1337590</v>
      </c>
      <c r="Z108" s="300"/>
      <c r="AA108" s="300"/>
      <c r="AB108" s="300">
        <v>771833.98</v>
      </c>
      <c r="AC108" s="300">
        <v>173700.37</v>
      </c>
      <c r="AD108" s="300"/>
      <c r="AE108" s="300"/>
      <c r="AF108" s="300"/>
      <c r="AG108" s="300"/>
    </row>
    <row r="109" spans="1:33" x14ac:dyDescent="0.2">
      <c r="A109" s="62" t="s">
        <v>2269</v>
      </c>
      <c r="B109" s="295">
        <v>567485.93999999994</v>
      </c>
      <c r="C109" s="295">
        <v>0</v>
      </c>
      <c r="D109" s="295">
        <v>59503.8</v>
      </c>
      <c r="E109" s="62">
        <v>1545498.55</v>
      </c>
      <c r="F109" s="62">
        <v>105245.65</v>
      </c>
      <c r="G109" s="62"/>
      <c r="H109" s="62"/>
      <c r="J109" s="297">
        <v>23700</v>
      </c>
      <c r="M109" s="62"/>
      <c r="N109" s="62"/>
      <c r="O109" s="62">
        <v>-880.73</v>
      </c>
      <c r="P109" s="62">
        <v>1228203.58</v>
      </c>
      <c r="Q109" s="52"/>
      <c r="R109" s="52"/>
      <c r="S109" s="52">
        <v>684590.05</v>
      </c>
      <c r="T109" s="52">
        <v>210000</v>
      </c>
      <c r="U109" s="52">
        <v>1077.73</v>
      </c>
      <c r="V109" s="52">
        <v>907280</v>
      </c>
      <c r="W109" s="52"/>
      <c r="X109" s="52">
        <v>84000</v>
      </c>
      <c r="Y109" s="300">
        <v>1173524</v>
      </c>
      <c r="Z109" s="300"/>
      <c r="AA109" s="300"/>
      <c r="AB109" s="300">
        <v>596054.42000000004</v>
      </c>
      <c r="AC109" s="300">
        <v>133714.51</v>
      </c>
      <c r="AD109" s="300"/>
      <c r="AE109" s="300"/>
      <c r="AF109" s="300"/>
      <c r="AG109" s="300"/>
    </row>
    <row r="110" spans="1:33" x14ac:dyDescent="0.2">
      <c r="A110" s="62" t="s">
        <v>2270</v>
      </c>
      <c r="B110" s="295">
        <v>79354.27</v>
      </c>
      <c r="C110" s="295">
        <v>886.77</v>
      </c>
      <c r="D110" s="295">
        <v>105903.77</v>
      </c>
      <c r="E110" s="62">
        <v>1504400.08</v>
      </c>
      <c r="F110" s="62">
        <v>72394.66</v>
      </c>
      <c r="G110" s="62"/>
      <c r="H110" s="62"/>
      <c r="J110" s="297">
        <v>24100</v>
      </c>
      <c r="M110" s="62"/>
      <c r="N110" s="62"/>
      <c r="O110" s="62">
        <v>-64.819999999999993</v>
      </c>
      <c r="P110" s="62">
        <v>1322855.6000000001</v>
      </c>
      <c r="Q110" s="52"/>
      <c r="R110" s="52"/>
      <c r="S110" s="52">
        <v>847920.34</v>
      </c>
      <c r="T110" s="52">
        <v>100000</v>
      </c>
      <c r="U110" s="52">
        <v>169.59</v>
      </c>
      <c r="V110" s="52">
        <v>1203650</v>
      </c>
      <c r="W110" s="52"/>
      <c r="X110" s="52">
        <v>116000</v>
      </c>
      <c r="Y110" s="300">
        <v>1521671</v>
      </c>
      <c r="Z110" s="300"/>
      <c r="AA110" s="300">
        <v>11027</v>
      </c>
      <c r="AB110" s="300">
        <v>658154.36</v>
      </c>
      <c r="AC110" s="300">
        <v>129981.95</v>
      </c>
      <c r="AD110" s="300"/>
      <c r="AE110" s="300"/>
      <c r="AF110" s="300"/>
      <c r="AG110" s="300"/>
    </row>
    <row r="111" spans="1:33" x14ac:dyDescent="0.2">
      <c r="A111" s="62" t="s">
        <v>2271</v>
      </c>
      <c r="B111" s="295">
        <v>42484.43</v>
      </c>
      <c r="C111" s="295">
        <v>5396.96</v>
      </c>
      <c r="D111" s="295">
        <v>106707.62</v>
      </c>
      <c r="E111" s="62">
        <v>1439667.15</v>
      </c>
      <c r="F111" s="62">
        <v>361337.11</v>
      </c>
      <c r="G111" s="62"/>
      <c r="H111" s="62"/>
      <c r="J111" s="297">
        <v>22501</v>
      </c>
      <c r="M111" s="62"/>
      <c r="N111" s="62"/>
      <c r="O111" s="62">
        <v>-365.86</v>
      </c>
      <c r="P111" s="62">
        <v>2235714.37</v>
      </c>
      <c r="Q111" s="52"/>
      <c r="R111" s="52"/>
      <c r="S111" s="52">
        <v>864073.66</v>
      </c>
      <c r="T111" s="52">
        <v>100000</v>
      </c>
      <c r="U111" s="52">
        <v>214.77</v>
      </c>
      <c r="V111" s="52">
        <v>1121335.7</v>
      </c>
      <c r="W111" s="52"/>
      <c r="X111" s="52">
        <v>183800</v>
      </c>
      <c r="Y111" s="300">
        <v>1370315.7</v>
      </c>
      <c r="Z111" s="300"/>
      <c r="AA111" s="300"/>
      <c r="AB111" s="300">
        <v>592358.35</v>
      </c>
      <c r="AC111" s="300">
        <v>350711.71</v>
      </c>
      <c r="AD111" s="300"/>
      <c r="AE111" s="300"/>
      <c r="AF111" s="300"/>
      <c r="AG111" s="300"/>
    </row>
    <row r="112" spans="1:33" x14ac:dyDescent="0.2">
      <c r="A112" s="62" t="s">
        <v>2272</v>
      </c>
      <c r="B112" s="295">
        <v>154070.10999999999</v>
      </c>
      <c r="C112" s="295">
        <v>0</v>
      </c>
      <c r="D112" s="295">
        <v>63697.11</v>
      </c>
      <c r="E112" s="62">
        <v>337206.79</v>
      </c>
      <c r="F112" s="62">
        <v>203518.12</v>
      </c>
      <c r="G112" s="62"/>
      <c r="H112" s="62"/>
      <c r="J112" s="297">
        <v>7725</v>
      </c>
      <c r="M112" s="62"/>
      <c r="N112" s="62"/>
      <c r="O112" s="62">
        <v>34395.31</v>
      </c>
      <c r="P112" s="62">
        <v>1762414.5</v>
      </c>
      <c r="Q112" s="52"/>
      <c r="R112" s="52"/>
      <c r="S112" s="52">
        <v>738539.21</v>
      </c>
      <c r="T112" s="52">
        <v>19000</v>
      </c>
      <c r="U112" s="52">
        <v>307.72000000000003</v>
      </c>
      <c r="V112" s="52">
        <v>841410.4</v>
      </c>
      <c r="W112" s="52"/>
      <c r="X112" s="52">
        <v>89400</v>
      </c>
      <c r="Y112" s="300">
        <v>1099630.3999999999</v>
      </c>
      <c r="Z112" s="300"/>
      <c r="AA112" s="300"/>
      <c r="AB112" s="300">
        <v>503789.57</v>
      </c>
      <c r="AC112" s="300">
        <v>136017.57</v>
      </c>
      <c r="AD112" s="300"/>
      <c r="AE112" s="300"/>
      <c r="AF112" s="300"/>
      <c r="AG112" s="300"/>
    </row>
    <row r="113" spans="1:33" x14ac:dyDescent="0.2">
      <c r="A113" s="62" t="s">
        <v>2273</v>
      </c>
      <c r="B113" s="295">
        <v>206264.97</v>
      </c>
      <c r="C113" s="295">
        <v>3330.5</v>
      </c>
      <c r="D113" s="295">
        <v>12533.1</v>
      </c>
      <c r="E113" s="62">
        <v>2232442.2599999998</v>
      </c>
      <c r="F113" s="62">
        <v>235142.14</v>
      </c>
      <c r="G113" s="62">
        <v>1</v>
      </c>
      <c r="H113" s="62"/>
      <c r="J113" s="297">
        <v>14200</v>
      </c>
      <c r="L113" s="297">
        <v>1293.47</v>
      </c>
      <c r="M113" s="62"/>
      <c r="N113" s="62"/>
      <c r="O113" s="62">
        <v>-222</v>
      </c>
      <c r="P113" s="62">
        <v>513834.47</v>
      </c>
      <c r="Q113" s="52"/>
      <c r="R113" s="52"/>
      <c r="S113" s="52">
        <v>518266.94</v>
      </c>
      <c r="T113" s="52">
        <v>57340</v>
      </c>
      <c r="U113" s="52">
        <v>670.76</v>
      </c>
      <c r="V113" s="52">
        <v>819712.8</v>
      </c>
      <c r="W113" s="52"/>
      <c r="X113" s="52">
        <v>96600</v>
      </c>
      <c r="Y113" s="300">
        <v>1078112.8</v>
      </c>
      <c r="Z113" s="300"/>
      <c r="AA113" s="300"/>
      <c r="AB113" s="300">
        <v>329995.96000000002</v>
      </c>
      <c r="AC113" s="300">
        <v>175431.14</v>
      </c>
      <c r="AD113" s="300"/>
      <c r="AE113" s="300"/>
      <c r="AF113" s="300"/>
      <c r="AG113" s="300"/>
    </row>
    <row r="114" spans="1:33" x14ac:dyDescent="0.2">
      <c r="A114" s="62" t="s">
        <v>2274</v>
      </c>
      <c r="B114" s="295">
        <v>135632.85</v>
      </c>
      <c r="C114" s="295">
        <v>4387.8100000000004</v>
      </c>
      <c r="D114" s="295">
        <v>44752.99</v>
      </c>
      <c r="E114" s="62">
        <v>874674.72</v>
      </c>
      <c r="F114" s="62">
        <v>167068.91</v>
      </c>
      <c r="G114" s="62"/>
      <c r="H114" s="62"/>
      <c r="J114" s="297">
        <v>19325</v>
      </c>
      <c r="M114" s="62"/>
      <c r="N114" s="62"/>
      <c r="O114" s="62">
        <v>-90.14</v>
      </c>
      <c r="P114" s="62">
        <v>3774792.24</v>
      </c>
      <c r="Q114" s="52"/>
      <c r="R114" s="52"/>
      <c r="S114" s="52">
        <v>878687.1</v>
      </c>
      <c r="T114" s="52">
        <v>270750</v>
      </c>
      <c r="U114" s="52">
        <v>165.55</v>
      </c>
      <c r="V114" s="52">
        <v>1031463.6</v>
      </c>
      <c r="W114" s="52"/>
      <c r="X114" s="52">
        <v>250000</v>
      </c>
      <c r="Y114" s="300">
        <v>1396343.6</v>
      </c>
      <c r="Z114" s="300">
        <v>3000</v>
      </c>
      <c r="AA114" s="300">
        <v>3085</v>
      </c>
      <c r="AB114" s="300">
        <v>908982.04</v>
      </c>
      <c r="AC114" s="300">
        <v>203390.4</v>
      </c>
      <c r="AD114" s="300"/>
      <c r="AE114" s="300"/>
      <c r="AF114" s="300"/>
      <c r="AG114" s="300"/>
    </row>
    <row r="115" spans="1:33" x14ac:dyDescent="0.2">
      <c r="A115" s="62" t="s">
        <v>2275</v>
      </c>
      <c r="B115" s="295">
        <v>218989.33</v>
      </c>
      <c r="C115" s="295">
        <v>0</v>
      </c>
      <c r="D115" s="295">
        <v>50127.18</v>
      </c>
      <c r="E115" s="62">
        <v>453486.27</v>
      </c>
      <c r="F115" s="62">
        <v>436834.51</v>
      </c>
      <c r="G115" s="62"/>
      <c r="H115" s="62"/>
      <c r="J115" s="297">
        <v>21925</v>
      </c>
      <c r="M115" s="62"/>
      <c r="N115" s="62"/>
      <c r="O115" s="62">
        <v>-207.48</v>
      </c>
      <c r="P115" s="62">
        <v>1908283.93</v>
      </c>
      <c r="Q115" s="52"/>
      <c r="R115" s="52"/>
      <c r="S115" s="52">
        <v>670080.66</v>
      </c>
      <c r="T115" s="52">
        <v>132800</v>
      </c>
      <c r="U115" s="52">
        <v>555.19000000000005</v>
      </c>
      <c r="V115" s="52">
        <v>875857</v>
      </c>
      <c r="W115" s="52"/>
      <c r="X115" s="52">
        <v>48000</v>
      </c>
      <c r="Y115" s="300">
        <v>1113067</v>
      </c>
      <c r="Z115" s="300"/>
      <c r="AA115" s="300"/>
      <c r="AB115" s="300">
        <v>546641.19999999995</v>
      </c>
      <c r="AC115" s="300">
        <v>210921.85</v>
      </c>
      <c r="AD115" s="300"/>
      <c r="AE115" s="300"/>
      <c r="AF115" s="300"/>
      <c r="AG115" s="300"/>
    </row>
    <row r="116" spans="1:33" x14ac:dyDescent="0.2">
      <c r="A116" s="62" t="s">
        <v>2276</v>
      </c>
      <c r="B116" s="295">
        <v>141968.24</v>
      </c>
      <c r="C116" s="295">
        <v>3158.4</v>
      </c>
      <c r="D116" s="295">
        <v>64998.720000000001</v>
      </c>
      <c r="E116" s="62">
        <v>1181713.75</v>
      </c>
      <c r="F116" s="62">
        <v>338174.71999999997</v>
      </c>
      <c r="G116" s="62"/>
      <c r="H116" s="62"/>
      <c r="J116" s="297">
        <v>14825</v>
      </c>
      <c r="M116" s="62"/>
      <c r="N116" s="62"/>
      <c r="O116" s="62">
        <v>-450</v>
      </c>
      <c r="P116" s="62">
        <v>1980426.11</v>
      </c>
      <c r="Q116" s="52"/>
      <c r="R116" s="52"/>
      <c r="S116" s="52">
        <v>660273.81999999995</v>
      </c>
      <c r="T116" s="52">
        <v>157200</v>
      </c>
      <c r="U116" s="52">
        <v>363.03</v>
      </c>
      <c r="V116" s="52">
        <v>746002.5</v>
      </c>
      <c r="W116" s="52"/>
      <c r="X116" s="52">
        <v>105950</v>
      </c>
      <c r="Y116" s="300">
        <v>935402.5</v>
      </c>
      <c r="Z116" s="300"/>
      <c r="AA116" s="300"/>
      <c r="AB116" s="300">
        <v>549310.79</v>
      </c>
      <c r="AC116" s="300">
        <v>182545.1</v>
      </c>
      <c r="AD116" s="300"/>
      <c r="AE116" s="300"/>
      <c r="AF116" s="300"/>
      <c r="AG116" s="300"/>
    </row>
    <row r="117" spans="1:33" x14ac:dyDescent="0.2">
      <c r="A117" s="62" t="s">
        <v>2277</v>
      </c>
      <c r="B117" s="295">
        <v>128759.75</v>
      </c>
      <c r="C117" s="295">
        <v>6152.37</v>
      </c>
      <c r="D117" s="295">
        <v>19003.36</v>
      </c>
      <c r="E117" s="62">
        <v>296640.53999999998</v>
      </c>
      <c r="F117" s="62">
        <v>363137.6</v>
      </c>
      <c r="G117" s="62"/>
      <c r="H117" s="62"/>
      <c r="J117" s="297">
        <v>37925</v>
      </c>
      <c r="M117" s="62"/>
      <c r="N117" s="62"/>
      <c r="O117" s="62">
        <v>336.75</v>
      </c>
      <c r="P117" s="62">
        <v>2133398.12</v>
      </c>
      <c r="Q117" s="52"/>
      <c r="R117" s="52"/>
      <c r="S117" s="52">
        <v>921195.23</v>
      </c>
      <c r="T117" s="52">
        <v>20000</v>
      </c>
      <c r="U117" s="52">
        <v>272.37</v>
      </c>
      <c r="V117" s="52">
        <v>1752020.4</v>
      </c>
      <c r="W117" s="52"/>
      <c r="X117" s="52">
        <v>60400</v>
      </c>
      <c r="Y117" s="300">
        <v>2047220.4</v>
      </c>
      <c r="Z117" s="300"/>
      <c r="AA117" s="300"/>
      <c r="AB117" s="300">
        <v>488970.98</v>
      </c>
      <c r="AC117" s="300">
        <v>181934.91</v>
      </c>
      <c r="AD117" s="300"/>
      <c r="AE117" s="300"/>
      <c r="AF117" s="300"/>
      <c r="AG117" s="300"/>
    </row>
    <row r="118" spans="1:33" x14ac:dyDescent="0.2">
      <c r="A118" s="62" t="s">
        <v>2278</v>
      </c>
      <c r="B118" s="295">
        <v>158474.32</v>
      </c>
      <c r="C118" s="295">
        <v>0</v>
      </c>
      <c r="D118" s="295">
        <v>52426.62</v>
      </c>
      <c r="E118" s="62">
        <v>5</v>
      </c>
      <c r="F118" s="62">
        <v>122762.8</v>
      </c>
      <c r="G118" s="62"/>
      <c r="H118" s="62"/>
      <c r="J118" s="297">
        <v>22625</v>
      </c>
      <c r="M118" s="62"/>
      <c r="N118" s="62"/>
      <c r="O118" s="62">
        <v>-698.06</v>
      </c>
      <c r="P118" s="62">
        <v>1945240.49</v>
      </c>
      <c r="Q118" s="52"/>
      <c r="R118" s="52"/>
      <c r="S118" s="52">
        <v>805532.55</v>
      </c>
      <c r="T118" s="52">
        <v>161650</v>
      </c>
      <c r="U118" s="52">
        <v>225.29</v>
      </c>
      <c r="V118" s="52">
        <v>826221.9</v>
      </c>
      <c r="W118" s="52"/>
      <c r="X118" s="52">
        <v>111600</v>
      </c>
      <c r="Y118" s="300">
        <v>1149121.8999999999</v>
      </c>
      <c r="Z118" s="300"/>
      <c r="AA118" s="300">
        <v>820</v>
      </c>
      <c r="AB118" s="300">
        <v>511290.78</v>
      </c>
      <c r="AC118" s="300">
        <v>802975.52</v>
      </c>
      <c r="AD118" s="300"/>
      <c r="AE118" s="300"/>
      <c r="AF118" s="300"/>
      <c r="AG118" s="300"/>
    </row>
    <row r="119" spans="1:33" x14ac:dyDescent="0.2">
      <c r="A119" s="62" t="s">
        <v>2279</v>
      </c>
      <c r="B119" s="295">
        <v>38374.81</v>
      </c>
      <c r="C119" s="295">
        <v>0</v>
      </c>
      <c r="D119" s="295">
        <v>52045.760000000002</v>
      </c>
      <c r="E119" s="62">
        <v>499711.25</v>
      </c>
      <c r="F119" s="62">
        <v>205232.41</v>
      </c>
      <c r="G119" s="62"/>
      <c r="H119" s="62"/>
      <c r="J119" s="297">
        <v>54125</v>
      </c>
      <c r="M119" s="62"/>
      <c r="N119" s="62"/>
      <c r="O119" s="62">
        <v>9215.35</v>
      </c>
      <c r="P119" s="62">
        <v>2404357.2799999998</v>
      </c>
      <c r="Q119" s="52"/>
      <c r="R119" s="52"/>
      <c r="S119" s="52">
        <v>813052.14</v>
      </c>
      <c r="T119" s="52">
        <v>70985</v>
      </c>
      <c r="U119" s="52">
        <v>200.43</v>
      </c>
      <c r="V119" s="52">
        <v>870250</v>
      </c>
      <c r="W119" s="52"/>
      <c r="X119" s="52">
        <v>96930</v>
      </c>
      <c r="Y119" s="300">
        <v>1163795.29</v>
      </c>
      <c r="Z119" s="300"/>
      <c r="AA119" s="300">
        <v>11247</v>
      </c>
      <c r="AB119" s="300">
        <v>490391.09</v>
      </c>
      <c r="AC119" s="300">
        <v>143462.35</v>
      </c>
      <c r="AD119" s="300"/>
      <c r="AE119" s="300"/>
      <c r="AF119" s="300"/>
      <c r="AG119" s="300"/>
    </row>
    <row r="120" spans="1:33" x14ac:dyDescent="0.2">
      <c r="A120" s="62" t="s">
        <v>2280</v>
      </c>
      <c r="B120" s="295">
        <v>183941.18</v>
      </c>
      <c r="C120" s="295">
        <v>5800</v>
      </c>
      <c r="D120" s="295">
        <v>48002.07</v>
      </c>
      <c r="E120" s="62">
        <v>123782.99</v>
      </c>
      <c r="F120" s="62">
        <v>156260.70000000001</v>
      </c>
      <c r="G120" s="62"/>
      <c r="H120" s="62"/>
      <c r="M120" s="62"/>
      <c r="N120" s="62"/>
      <c r="O120" s="62">
        <v>-5654.74</v>
      </c>
      <c r="P120" s="62">
        <v>3154007.83</v>
      </c>
      <c r="Q120" s="52"/>
      <c r="R120" s="52"/>
      <c r="S120" s="52">
        <v>740376.74</v>
      </c>
      <c r="T120" s="52">
        <v>112550</v>
      </c>
      <c r="U120" s="52">
        <v>676.49</v>
      </c>
      <c r="V120" s="52">
        <v>979050</v>
      </c>
      <c r="W120" s="52"/>
      <c r="X120" s="52">
        <v>72600</v>
      </c>
      <c r="Y120" s="300">
        <v>1230510</v>
      </c>
      <c r="Z120" s="300">
        <v>3000</v>
      </c>
      <c r="AA120" s="300"/>
      <c r="AB120" s="300">
        <v>658210.06000000006</v>
      </c>
      <c r="AC120" s="300">
        <v>122182.23</v>
      </c>
      <c r="AD120" s="300"/>
      <c r="AE120" s="300"/>
      <c r="AF120" s="300"/>
      <c r="AG120" s="300"/>
    </row>
    <row r="121" spans="1:33" x14ac:dyDescent="0.2">
      <c r="A121" s="62" t="s">
        <v>2281</v>
      </c>
      <c r="B121" s="295">
        <v>112871.87</v>
      </c>
      <c r="C121" s="295">
        <v>0</v>
      </c>
      <c r="D121" s="295">
        <v>58498.14</v>
      </c>
      <c r="E121" s="62">
        <v>847021.06</v>
      </c>
      <c r="F121" s="62">
        <v>295542.09999999998</v>
      </c>
      <c r="G121" s="62"/>
      <c r="H121" s="62"/>
      <c r="J121" s="297">
        <v>14925</v>
      </c>
      <c r="K121" s="297">
        <v>82750</v>
      </c>
      <c r="M121" s="62"/>
      <c r="N121" s="62">
        <v>-75</v>
      </c>
      <c r="O121" s="62">
        <v>92760</v>
      </c>
      <c r="P121" s="62">
        <v>2272032.2400000002</v>
      </c>
      <c r="Q121" s="52"/>
      <c r="R121" s="52"/>
      <c r="S121" s="52">
        <v>965414.41</v>
      </c>
      <c r="T121" s="52"/>
      <c r="U121" s="52">
        <v>310.93</v>
      </c>
      <c r="V121" s="52">
        <v>941703.6</v>
      </c>
      <c r="W121" s="52"/>
      <c r="X121" s="52">
        <v>43200</v>
      </c>
      <c r="Y121" s="300">
        <v>1061353.6000000001</v>
      </c>
      <c r="Z121" s="300">
        <v>14160</v>
      </c>
      <c r="AA121" s="300"/>
      <c r="AB121" s="300">
        <v>663186.36</v>
      </c>
      <c r="AC121" s="300">
        <v>160512.49</v>
      </c>
      <c r="AD121" s="300"/>
      <c r="AE121" s="300"/>
      <c r="AF121" s="300"/>
      <c r="AG121" s="300"/>
    </row>
    <row r="122" spans="1:33" x14ac:dyDescent="0.2">
      <c r="A122" s="62" t="s">
        <v>2282</v>
      </c>
      <c r="B122" s="295">
        <v>204963.72</v>
      </c>
      <c r="C122" s="295">
        <v>0</v>
      </c>
      <c r="D122" s="295">
        <v>253897.06</v>
      </c>
      <c r="E122" s="62">
        <v>419744.8</v>
      </c>
      <c r="F122" s="62">
        <v>101849.56</v>
      </c>
      <c r="G122" s="62"/>
      <c r="H122" s="62"/>
      <c r="J122" s="297">
        <v>12500</v>
      </c>
      <c r="M122" s="62"/>
      <c r="N122" s="62"/>
      <c r="O122" s="62">
        <v>1117.21</v>
      </c>
      <c r="P122" s="62">
        <v>1679735.01</v>
      </c>
      <c r="Q122" s="52"/>
      <c r="R122" s="52"/>
      <c r="S122" s="52">
        <v>557050.21</v>
      </c>
      <c r="T122" s="52">
        <v>74160</v>
      </c>
      <c r="U122" s="52">
        <v>413.05</v>
      </c>
      <c r="V122" s="52">
        <v>459360</v>
      </c>
      <c r="W122" s="52"/>
      <c r="X122" s="52"/>
      <c r="Y122" s="300">
        <v>641780</v>
      </c>
      <c r="Z122" s="300"/>
      <c r="AA122" s="300"/>
      <c r="AB122" s="300">
        <v>348982.22</v>
      </c>
      <c r="AC122" s="300">
        <v>118434.22</v>
      </c>
      <c r="AD122" s="300"/>
      <c r="AE122" s="300"/>
      <c r="AF122" s="300"/>
      <c r="AG122" s="300"/>
    </row>
    <row r="123" spans="1:33" x14ac:dyDescent="0.2">
      <c r="A123" s="62" t="s">
        <v>2283</v>
      </c>
      <c r="B123" s="295">
        <v>276712.07</v>
      </c>
      <c r="C123" s="295">
        <v>0</v>
      </c>
      <c r="D123" s="295">
        <v>54393.440000000002</v>
      </c>
      <c r="E123" s="62">
        <v>136347.28</v>
      </c>
      <c r="F123" s="62">
        <v>148647.19</v>
      </c>
      <c r="G123" s="62"/>
      <c r="H123" s="62"/>
      <c r="J123" s="297">
        <v>20400</v>
      </c>
      <c r="M123" s="62"/>
      <c r="N123" s="62"/>
      <c r="O123" s="62">
        <v>-96.36</v>
      </c>
      <c r="P123" s="62">
        <v>1611506.92</v>
      </c>
      <c r="Q123" s="52"/>
      <c r="R123" s="52"/>
      <c r="S123" s="52">
        <v>621753.56999999995</v>
      </c>
      <c r="T123" s="52">
        <v>39760</v>
      </c>
      <c r="U123" s="52">
        <v>646.23</v>
      </c>
      <c r="V123" s="52">
        <v>1077560</v>
      </c>
      <c r="W123" s="52"/>
      <c r="X123" s="52">
        <v>120500</v>
      </c>
      <c r="Y123" s="300">
        <v>1256572.2</v>
      </c>
      <c r="Z123" s="300"/>
      <c r="AA123" s="300"/>
      <c r="AB123" s="300">
        <v>504345.48</v>
      </c>
      <c r="AC123" s="300">
        <v>104831.58</v>
      </c>
      <c r="AD123" s="300"/>
      <c r="AE123" s="300"/>
      <c r="AF123" s="300"/>
      <c r="AG123" s="300"/>
    </row>
    <row r="124" spans="1:33" x14ac:dyDescent="0.2">
      <c r="A124" s="62" t="s">
        <v>2284</v>
      </c>
      <c r="B124" s="295">
        <v>137474.25</v>
      </c>
      <c r="C124" s="295">
        <v>8775.5400000000009</v>
      </c>
      <c r="D124" s="295">
        <v>39921.300000000003</v>
      </c>
      <c r="E124" s="62">
        <v>29854.61</v>
      </c>
      <c r="F124" s="62">
        <v>433526.44</v>
      </c>
      <c r="G124" s="62"/>
      <c r="H124" s="62"/>
      <c r="J124" s="297">
        <v>14925</v>
      </c>
      <c r="M124" s="62"/>
      <c r="N124" s="62"/>
      <c r="O124" s="62"/>
      <c r="P124" s="62">
        <v>667875.67000000004</v>
      </c>
      <c r="Q124" s="52"/>
      <c r="R124" s="52"/>
      <c r="S124" s="52">
        <v>685942.3</v>
      </c>
      <c r="T124" s="52">
        <v>72910</v>
      </c>
      <c r="U124" s="52">
        <v>301.87</v>
      </c>
      <c r="V124" s="52">
        <v>687256.42</v>
      </c>
      <c r="W124" s="52"/>
      <c r="X124" s="52">
        <v>107500</v>
      </c>
      <c r="Y124" s="300">
        <v>939783.42</v>
      </c>
      <c r="Z124" s="300"/>
      <c r="AA124" s="300">
        <v>360</v>
      </c>
      <c r="AB124" s="300">
        <v>498390.23</v>
      </c>
      <c r="AC124" s="300">
        <v>67090.55</v>
      </c>
      <c r="AD124" s="300"/>
      <c r="AE124" s="300"/>
      <c r="AF124" s="300"/>
      <c r="AG124" s="300"/>
    </row>
    <row r="125" spans="1:33" x14ac:dyDescent="0.2">
      <c r="A125" s="62" t="s">
        <v>2285</v>
      </c>
      <c r="B125" s="295">
        <v>96079.98</v>
      </c>
      <c r="C125" s="295">
        <v>2027.38</v>
      </c>
      <c r="D125" s="295">
        <v>66657.77</v>
      </c>
      <c r="E125" s="62">
        <v>742168.74</v>
      </c>
      <c r="F125" s="62">
        <v>226689.01</v>
      </c>
      <c r="G125" s="62">
        <v>2694.27</v>
      </c>
      <c r="H125" s="62"/>
      <c r="J125" s="297">
        <v>39493.68</v>
      </c>
      <c r="M125" s="62"/>
      <c r="N125" s="62"/>
      <c r="O125" s="62">
        <v>1373.05</v>
      </c>
      <c r="P125" s="62">
        <v>654977.96</v>
      </c>
      <c r="Q125" s="52"/>
      <c r="R125" s="52"/>
      <c r="S125" s="52">
        <v>789048.09</v>
      </c>
      <c r="T125" s="52">
        <v>92700</v>
      </c>
      <c r="U125" s="52">
        <v>180.6</v>
      </c>
      <c r="V125" s="52">
        <v>761912.5</v>
      </c>
      <c r="W125" s="52"/>
      <c r="X125" s="52">
        <v>141400</v>
      </c>
      <c r="Y125" s="300">
        <v>979973.5</v>
      </c>
      <c r="Z125" s="300"/>
      <c r="AA125" s="300"/>
      <c r="AB125" s="300">
        <v>548052.21</v>
      </c>
      <c r="AC125" s="300">
        <v>118015.75</v>
      </c>
      <c r="AD125" s="300"/>
      <c r="AE125" s="300"/>
      <c r="AF125" s="300"/>
      <c r="AG125" s="300"/>
    </row>
    <row r="126" spans="1:33" x14ac:dyDescent="0.2">
      <c r="A126" s="62" t="s">
        <v>2286</v>
      </c>
      <c r="B126" s="295">
        <v>221980.46</v>
      </c>
      <c r="C126" s="295">
        <v>0</v>
      </c>
      <c r="D126" s="295">
        <v>237518.68</v>
      </c>
      <c r="E126" s="62">
        <v>588048.82999999996</v>
      </c>
      <c r="F126" s="62">
        <v>23523.26</v>
      </c>
      <c r="G126" s="62"/>
      <c r="H126" s="62"/>
      <c r="J126" s="297">
        <v>6000</v>
      </c>
      <c r="M126" s="62"/>
      <c r="N126" s="62"/>
      <c r="O126" s="62">
        <v>-1850625.04</v>
      </c>
      <c r="P126" s="62">
        <v>3175397.16</v>
      </c>
      <c r="Q126" s="52"/>
      <c r="R126" s="52"/>
      <c r="S126" s="52">
        <v>654593.92000000004</v>
      </c>
      <c r="T126" s="52">
        <v>215860</v>
      </c>
      <c r="U126" s="52">
        <v>487.11</v>
      </c>
      <c r="V126" s="52">
        <v>1649250</v>
      </c>
      <c r="W126" s="52"/>
      <c r="X126" s="52"/>
      <c r="Y126" s="300">
        <v>1751240</v>
      </c>
      <c r="Z126" s="300"/>
      <c r="AA126" s="300"/>
      <c r="AB126" s="300">
        <v>730918.54</v>
      </c>
      <c r="AC126" s="300">
        <v>282404.38</v>
      </c>
      <c r="AD126" s="300"/>
      <c r="AE126" s="300"/>
      <c r="AF126" s="300"/>
      <c r="AG126" s="300">
        <v>10000</v>
      </c>
    </row>
    <row r="127" spans="1:33" x14ac:dyDescent="0.2">
      <c r="A127" s="62" t="s">
        <v>2287</v>
      </c>
      <c r="B127" s="295">
        <v>138683.98000000001</v>
      </c>
      <c r="C127" s="295">
        <v>0</v>
      </c>
      <c r="D127" s="295">
        <v>3966.7</v>
      </c>
      <c r="E127" s="62">
        <v>41943.06</v>
      </c>
      <c r="F127" s="62">
        <v>77754.78</v>
      </c>
      <c r="G127" s="62"/>
      <c r="H127" s="62"/>
      <c r="J127" s="297">
        <v>17000</v>
      </c>
      <c r="L127" s="297">
        <v>600</v>
      </c>
      <c r="M127" s="62"/>
      <c r="N127" s="62"/>
      <c r="O127" s="62">
        <v>-594</v>
      </c>
      <c r="P127" s="62">
        <v>1191484.79</v>
      </c>
      <c r="Q127" s="52"/>
      <c r="R127" s="52"/>
      <c r="S127" s="52">
        <v>552355.56999999995</v>
      </c>
      <c r="T127" s="52">
        <v>53235</v>
      </c>
      <c r="U127" s="52">
        <v>307.04000000000002</v>
      </c>
      <c r="V127" s="52">
        <v>906600</v>
      </c>
      <c r="W127" s="52"/>
      <c r="X127" s="52"/>
      <c r="Y127" s="300">
        <v>1131614</v>
      </c>
      <c r="Z127" s="300"/>
      <c r="AA127" s="300"/>
      <c r="AB127" s="300">
        <v>443405.03</v>
      </c>
      <c r="AC127" s="300">
        <v>62766.84</v>
      </c>
      <c r="AD127" s="300"/>
      <c r="AE127" s="300"/>
      <c r="AF127" s="300"/>
      <c r="AG127" s="300">
        <v>5000</v>
      </c>
    </row>
    <row r="128" spans="1:33" x14ac:dyDescent="0.2">
      <c r="A128" s="62" t="s">
        <v>2288</v>
      </c>
      <c r="B128" s="295">
        <v>190999.19</v>
      </c>
      <c r="C128" s="295">
        <v>0</v>
      </c>
      <c r="D128" s="295">
        <v>250457.27</v>
      </c>
      <c r="E128" s="62">
        <v>3166065.27</v>
      </c>
      <c r="F128" s="62">
        <v>115561.17</v>
      </c>
      <c r="G128" s="62"/>
      <c r="H128" s="62"/>
      <c r="J128" s="297">
        <v>4000</v>
      </c>
      <c r="M128" s="62"/>
      <c r="N128" s="62"/>
      <c r="O128" s="62">
        <v>2839536.27</v>
      </c>
      <c r="P128" s="62">
        <v>918887.6</v>
      </c>
      <c r="Q128" s="52"/>
      <c r="R128" s="52"/>
      <c r="S128" s="52">
        <v>674763.02</v>
      </c>
      <c r="T128" s="52">
        <v>72800</v>
      </c>
      <c r="U128" s="52">
        <v>202.54</v>
      </c>
      <c r="V128" s="52">
        <v>1136890</v>
      </c>
      <c r="W128" s="52"/>
      <c r="X128" s="52">
        <v>17000</v>
      </c>
      <c r="Y128" s="300">
        <v>1406525</v>
      </c>
      <c r="Z128" s="300"/>
      <c r="AA128" s="300"/>
      <c r="AB128" s="300">
        <v>341295.1</v>
      </c>
      <c r="AC128" s="300">
        <v>176081.43</v>
      </c>
      <c r="AD128" s="300">
        <v>5000</v>
      </c>
      <c r="AE128" s="300"/>
      <c r="AF128" s="300"/>
      <c r="AG128" s="300"/>
    </row>
    <row r="129" spans="1:33" x14ac:dyDescent="0.2">
      <c r="A129" s="62" t="s">
        <v>2289</v>
      </c>
      <c r="B129" s="295">
        <v>121360.88</v>
      </c>
      <c r="C129" s="295">
        <v>0</v>
      </c>
      <c r="D129" s="295">
        <v>46347.31</v>
      </c>
      <c r="E129" s="62">
        <v>256848.28</v>
      </c>
      <c r="F129" s="62">
        <v>124680.92</v>
      </c>
      <c r="G129" s="62"/>
      <c r="H129" s="62"/>
      <c r="J129" s="297">
        <v>5000</v>
      </c>
      <c r="L129" s="297">
        <v>555.76</v>
      </c>
      <c r="M129" s="62"/>
      <c r="N129" s="62"/>
      <c r="O129" s="62">
        <v>-1173003.04</v>
      </c>
      <c r="P129" s="62">
        <v>1855787.89</v>
      </c>
      <c r="Q129" s="52"/>
      <c r="R129" s="52"/>
      <c r="S129" s="52">
        <v>662022.02</v>
      </c>
      <c r="T129" s="52"/>
      <c r="U129" s="52">
        <v>155.88</v>
      </c>
      <c r="V129" s="52">
        <v>1299840</v>
      </c>
      <c r="W129" s="52"/>
      <c r="X129" s="52"/>
      <c r="Y129" s="300">
        <v>1522440</v>
      </c>
      <c r="Z129" s="300"/>
      <c r="AA129" s="300"/>
      <c r="AB129" s="300">
        <v>424631.16</v>
      </c>
      <c r="AC129" s="300">
        <v>139559.96</v>
      </c>
      <c r="AD129" s="300">
        <v>5000</v>
      </c>
      <c r="AE129" s="300"/>
      <c r="AF129" s="300"/>
      <c r="AG129" s="300"/>
    </row>
    <row r="130" spans="1:33" x14ac:dyDescent="0.2">
      <c r="A130" s="62" t="s">
        <v>2290</v>
      </c>
      <c r="B130" s="295">
        <v>288507.11</v>
      </c>
      <c r="C130" s="295">
        <v>0</v>
      </c>
      <c r="D130" s="295">
        <v>27451.15</v>
      </c>
      <c r="E130" s="62">
        <v>505254.14</v>
      </c>
      <c r="F130" s="62">
        <v>98484.67</v>
      </c>
      <c r="G130" s="62"/>
      <c r="H130" s="62"/>
      <c r="J130" s="297">
        <v>5000</v>
      </c>
      <c r="M130" s="62"/>
      <c r="N130" s="62"/>
      <c r="O130" s="62">
        <v>-217959.16</v>
      </c>
      <c r="P130" s="62">
        <v>1498231.3</v>
      </c>
      <c r="Q130" s="52"/>
      <c r="R130" s="52"/>
      <c r="S130" s="52">
        <v>526433.34</v>
      </c>
      <c r="T130" s="52">
        <v>45000</v>
      </c>
      <c r="U130" s="52">
        <v>773.86</v>
      </c>
      <c r="V130" s="52">
        <v>850000</v>
      </c>
      <c r="W130" s="52"/>
      <c r="X130" s="52"/>
      <c r="Y130" s="300">
        <v>1228182</v>
      </c>
      <c r="Z130" s="300"/>
      <c r="AA130" s="300"/>
      <c r="AB130" s="300">
        <v>359512.47</v>
      </c>
      <c r="AC130" s="300">
        <v>162284.79999999999</v>
      </c>
      <c r="AD130" s="300">
        <v>10000</v>
      </c>
      <c r="AE130" s="300"/>
      <c r="AF130" s="300"/>
      <c r="AG130" s="300"/>
    </row>
    <row r="131" spans="1:33" x14ac:dyDescent="0.2">
      <c r="A131" s="62" t="s">
        <v>2291</v>
      </c>
      <c r="B131" s="295">
        <v>171598.34</v>
      </c>
      <c r="C131" s="295"/>
      <c r="D131" s="295">
        <v>8052.06</v>
      </c>
      <c r="E131" s="62">
        <v>420274.91</v>
      </c>
      <c r="F131" s="62">
        <v>1430.5</v>
      </c>
      <c r="G131" s="62"/>
      <c r="H131" s="62"/>
      <c r="L131" s="297">
        <v>2.1800000000000002</v>
      </c>
      <c r="M131" s="62"/>
      <c r="N131" s="62"/>
      <c r="O131" s="62">
        <v>-1539086.84</v>
      </c>
      <c r="P131" s="62">
        <v>2202136.4300000002</v>
      </c>
      <c r="Q131" s="52"/>
      <c r="R131" s="52">
        <v>135.66999999999999</v>
      </c>
      <c r="S131" s="52">
        <v>804927.71</v>
      </c>
      <c r="T131" s="52">
        <v>111470</v>
      </c>
      <c r="U131" s="52">
        <v>257.82</v>
      </c>
      <c r="V131" s="52">
        <v>1620980</v>
      </c>
      <c r="W131" s="52"/>
      <c r="X131" s="52"/>
      <c r="Y131" s="300">
        <v>2120410</v>
      </c>
      <c r="Z131" s="300"/>
      <c r="AA131" s="300"/>
      <c r="AB131" s="300">
        <v>277041.58</v>
      </c>
      <c r="AC131" s="300">
        <v>171681.58</v>
      </c>
      <c r="AD131" s="300">
        <v>5000</v>
      </c>
      <c r="AE131" s="300"/>
      <c r="AF131" s="300"/>
      <c r="AG131" s="300"/>
    </row>
    <row r="132" spans="1:33" x14ac:dyDescent="0.2">
      <c r="A132" s="62" t="s">
        <v>2292</v>
      </c>
      <c r="B132" s="295">
        <v>285859.7</v>
      </c>
      <c r="C132" s="295">
        <v>0</v>
      </c>
      <c r="D132" s="295">
        <v>24177.63</v>
      </c>
      <c r="E132" s="62">
        <v>2460152.27</v>
      </c>
      <c r="F132" s="62">
        <v>992712.48</v>
      </c>
      <c r="G132" s="62"/>
      <c r="H132" s="62"/>
      <c r="J132" s="297">
        <v>5000</v>
      </c>
      <c r="M132" s="62"/>
      <c r="N132" s="62"/>
      <c r="O132" s="62">
        <v>2239061.62</v>
      </c>
      <c r="P132" s="62">
        <v>655276.54</v>
      </c>
      <c r="Q132" s="52"/>
      <c r="R132" s="52"/>
      <c r="S132" s="52">
        <v>709045.79</v>
      </c>
      <c r="T132" s="52">
        <v>50000</v>
      </c>
      <c r="U132" s="52">
        <v>160.68</v>
      </c>
      <c r="V132" s="52">
        <v>1253880</v>
      </c>
      <c r="W132" s="52"/>
      <c r="X132" s="52">
        <v>1005465</v>
      </c>
      <c r="Y132" s="300">
        <v>1445470</v>
      </c>
      <c r="Z132" s="300"/>
      <c r="AA132" s="300"/>
      <c r="AB132" s="300">
        <v>354772.11</v>
      </c>
      <c r="AC132" s="300">
        <v>339923.44</v>
      </c>
      <c r="AD132" s="300">
        <v>5000</v>
      </c>
      <c r="AE132" s="300"/>
      <c r="AF132" s="300"/>
      <c r="AG132" s="300"/>
    </row>
    <row r="133" spans="1:33" x14ac:dyDescent="0.2">
      <c r="A133" s="62" t="s">
        <v>2293</v>
      </c>
      <c r="B133" s="295">
        <v>64481.23</v>
      </c>
      <c r="C133" s="295">
        <v>0</v>
      </c>
      <c r="D133" s="295">
        <v>201304.5</v>
      </c>
      <c r="E133" s="62">
        <v>1517447.44</v>
      </c>
      <c r="F133" s="62">
        <v>12333.12</v>
      </c>
      <c r="G133" s="62"/>
      <c r="H133" s="62"/>
      <c r="J133" s="297">
        <v>40000</v>
      </c>
      <c r="L133" s="297">
        <v>2868.62</v>
      </c>
      <c r="M133" s="62"/>
      <c r="N133" s="62"/>
      <c r="O133" s="62">
        <v>153923.98000000001</v>
      </c>
      <c r="P133" s="62">
        <v>1904716.16</v>
      </c>
      <c r="Q133" s="52"/>
      <c r="R133" s="52"/>
      <c r="S133" s="52">
        <v>862398.98</v>
      </c>
      <c r="T133" s="52">
        <v>45000</v>
      </c>
      <c r="U133" s="52">
        <v>214.41</v>
      </c>
      <c r="V133" s="52">
        <v>742940</v>
      </c>
      <c r="W133" s="52"/>
      <c r="X133" s="52">
        <v>125.5</v>
      </c>
      <c r="Y133" s="300">
        <v>1173629</v>
      </c>
      <c r="Z133" s="300"/>
      <c r="AA133" s="300"/>
      <c r="AB133" s="300">
        <v>591437.47</v>
      </c>
      <c r="AC133" s="300">
        <v>173572.89</v>
      </c>
      <c r="AD133" s="300"/>
      <c r="AE133" s="300"/>
      <c r="AF133" s="300"/>
      <c r="AG133" s="300"/>
    </row>
    <row r="134" spans="1:33" x14ac:dyDescent="0.2">
      <c r="A134" s="62" t="s">
        <v>2294</v>
      </c>
      <c r="B134" s="295">
        <v>159353.75</v>
      </c>
      <c r="C134" s="295">
        <v>0</v>
      </c>
      <c r="D134" s="295">
        <v>29990.78</v>
      </c>
      <c r="E134" s="62">
        <v>528767.22</v>
      </c>
      <c r="F134" s="62">
        <v>99303.58</v>
      </c>
      <c r="G134" s="62"/>
      <c r="H134" s="62"/>
      <c r="J134" s="297">
        <v>9500</v>
      </c>
      <c r="M134" s="62"/>
      <c r="N134" s="62"/>
      <c r="O134" s="62">
        <v>-1519212.31</v>
      </c>
      <c r="P134" s="62">
        <v>2482221.21</v>
      </c>
      <c r="Q134" s="52"/>
      <c r="R134" s="52"/>
      <c r="S134" s="52">
        <v>678306.4</v>
      </c>
      <c r="T134" s="52">
        <v>206335</v>
      </c>
      <c r="U134" s="52">
        <v>254.81</v>
      </c>
      <c r="V134" s="52">
        <v>1352540</v>
      </c>
      <c r="W134" s="52"/>
      <c r="X134" s="52"/>
      <c r="Y134" s="300">
        <v>1565160</v>
      </c>
      <c r="Z134" s="300"/>
      <c r="AA134" s="300"/>
      <c r="AB134" s="300">
        <v>642496.16</v>
      </c>
      <c r="AC134" s="300">
        <v>172581.62</v>
      </c>
      <c r="AD134" s="300"/>
      <c r="AE134" s="300"/>
      <c r="AF134" s="300"/>
      <c r="AG134" s="300"/>
    </row>
    <row r="135" spans="1:33" x14ac:dyDescent="0.2">
      <c r="A135" s="62" t="s">
        <v>2295</v>
      </c>
      <c r="B135" s="295">
        <v>464504.59</v>
      </c>
      <c r="C135" s="295">
        <v>17200</v>
      </c>
      <c r="D135" s="295">
        <v>428517.85</v>
      </c>
      <c r="E135" s="62">
        <v>568013.41</v>
      </c>
      <c r="F135" s="62">
        <v>41040.47</v>
      </c>
      <c r="G135" s="62"/>
      <c r="H135" s="62"/>
      <c r="M135" s="62"/>
      <c r="N135" s="62"/>
      <c r="O135" s="62">
        <v>-164.39</v>
      </c>
      <c r="P135" s="62">
        <v>3637434.23</v>
      </c>
      <c r="Q135" s="52"/>
      <c r="R135" s="52"/>
      <c r="S135" s="52">
        <v>714620.94</v>
      </c>
      <c r="T135" s="52">
        <v>180310</v>
      </c>
      <c r="U135" s="52">
        <v>277.64</v>
      </c>
      <c r="V135" s="52">
        <v>1176660</v>
      </c>
      <c r="W135" s="52"/>
      <c r="X135" s="52"/>
      <c r="Y135" s="300">
        <v>1373320</v>
      </c>
      <c r="Z135" s="300"/>
      <c r="AA135" s="300"/>
      <c r="AB135" s="300">
        <v>485012.87</v>
      </c>
      <c r="AC135" s="300">
        <v>150343.12</v>
      </c>
      <c r="AD135" s="300"/>
      <c r="AE135" s="300"/>
      <c r="AF135" s="300"/>
      <c r="AG135" s="300"/>
    </row>
    <row r="136" spans="1:33" x14ac:dyDescent="0.2">
      <c r="A136" s="62" t="s">
        <v>2296</v>
      </c>
      <c r="B136" s="295">
        <v>290583.77</v>
      </c>
      <c r="C136" s="295">
        <v>11650</v>
      </c>
      <c r="D136" s="295">
        <v>452970.82</v>
      </c>
      <c r="E136" s="62">
        <v>-35</v>
      </c>
      <c r="F136" s="62">
        <v>77316</v>
      </c>
      <c r="G136" s="62"/>
      <c r="H136" s="62"/>
      <c r="L136" s="297">
        <v>1744.02</v>
      </c>
      <c r="M136" s="62"/>
      <c r="N136" s="62"/>
      <c r="O136" s="62">
        <v>30000</v>
      </c>
      <c r="P136" s="62">
        <v>977547.45</v>
      </c>
      <c r="Q136" s="52"/>
      <c r="R136" s="52"/>
      <c r="S136" s="52">
        <v>763138.54</v>
      </c>
      <c r="T136" s="52">
        <v>187270</v>
      </c>
      <c r="U136" s="52">
        <v>156.22</v>
      </c>
      <c r="V136" s="52"/>
      <c r="W136" s="52"/>
      <c r="X136" s="52"/>
      <c r="Y136" s="300">
        <v>94498</v>
      </c>
      <c r="Z136" s="300"/>
      <c r="AA136" s="300">
        <v>24568</v>
      </c>
      <c r="AB136" s="300">
        <v>457408.64</v>
      </c>
      <c r="AC136" s="300">
        <v>25</v>
      </c>
      <c r="AD136" s="300"/>
      <c r="AE136" s="300"/>
      <c r="AF136" s="300"/>
      <c r="AG136" s="300"/>
    </row>
    <row r="137" spans="1:33" x14ac:dyDescent="0.2">
      <c r="A137" s="62" t="s">
        <v>2297</v>
      </c>
      <c r="B137" s="295">
        <v>459255.72</v>
      </c>
      <c r="C137" s="295">
        <v>22200</v>
      </c>
      <c r="D137" s="295">
        <v>72566.47</v>
      </c>
      <c r="E137" s="62">
        <v>25078.23</v>
      </c>
      <c r="F137" s="62">
        <v>133561.89000000001</v>
      </c>
      <c r="G137" s="62"/>
      <c r="H137" s="62"/>
      <c r="M137" s="62"/>
      <c r="N137" s="62"/>
      <c r="O137" s="62">
        <v>-5685.83</v>
      </c>
      <c r="P137" s="62">
        <v>431249.19</v>
      </c>
      <c r="Q137" s="52"/>
      <c r="R137" s="52"/>
      <c r="S137" s="52">
        <v>626386.1</v>
      </c>
      <c r="T137" s="52">
        <v>54920</v>
      </c>
      <c r="U137" s="52">
        <v>737.74</v>
      </c>
      <c r="V137" s="52">
        <v>914500</v>
      </c>
      <c r="W137" s="52"/>
      <c r="X137" s="52">
        <v>2000.01</v>
      </c>
      <c r="Y137" s="300">
        <v>1002524</v>
      </c>
      <c r="Z137" s="300"/>
      <c r="AA137" s="300"/>
      <c r="AB137" s="300">
        <v>187403.64</v>
      </c>
      <c r="AC137" s="300">
        <v>67944.259999999995</v>
      </c>
      <c r="AD137" s="300"/>
      <c r="AE137" s="300"/>
      <c r="AF137" s="300"/>
      <c r="AG137" s="300">
        <v>50000</v>
      </c>
    </row>
    <row r="138" spans="1:33" x14ac:dyDescent="0.2">
      <c r="A138" s="62" t="s">
        <v>2298</v>
      </c>
      <c r="B138" s="295">
        <v>512675.53</v>
      </c>
      <c r="C138" s="295">
        <v>0</v>
      </c>
      <c r="D138" s="295">
        <v>390056.57</v>
      </c>
      <c r="E138" s="62">
        <v>75562.25</v>
      </c>
      <c r="F138" s="62">
        <v>23582.66</v>
      </c>
      <c r="G138" s="62"/>
      <c r="H138" s="62"/>
      <c r="M138" s="62"/>
      <c r="N138" s="62"/>
      <c r="O138" s="62">
        <v>-3019.41</v>
      </c>
      <c r="P138" s="62">
        <v>1781769.65</v>
      </c>
      <c r="Q138" s="52"/>
      <c r="R138" s="52"/>
      <c r="S138" s="52">
        <v>684983.85</v>
      </c>
      <c r="T138" s="52">
        <v>273120</v>
      </c>
      <c r="U138" s="52">
        <v>133.53</v>
      </c>
      <c r="V138" s="52">
        <v>930930</v>
      </c>
      <c r="W138" s="52"/>
      <c r="X138" s="52"/>
      <c r="Y138" s="300">
        <v>1105932</v>
      </c>
      <c r="Z138" s="300"/>
      <c r="AA138" s="300">
        <v>17200</v>
      </c>
      <c r="AB138" s="300">
        <v>221270.69</v>
      </c>
      <c r="AC138" s="300">
        <v>162984.51999999999</v>
      </c>
      <c r="AD138" s="300"/>
      <c r="AE138" s="300"/>
      <c r="AF138" s="300"/>
      <c r="AG138" s="300"/>
    </row>
    <row r="139" spans="1:33" x14ac:dyDescent="0.2">
      <c r="A139" s="62" t="s">
        <v>2299</v>
      </c>
      <c r="B139" s="295">
        <v>591056.81000000006</v>
      </c>
      <c r="C139" s="295">
        <v>0</v>
      </c>
      <c r="D139" s="295">
        <v>121833.91</v>
      </c>
      <c r="E139" s="62">
        <v>99661.2</v>
      </c>
      <c r="F139" s="62">
        <v>2533.41</v>
      </c>
      <c r="G139" s="62"/>
      <c r="H139" s="62"/>
      <c r="J139" s="297">
        <v>6000</v>
      </c>
      <c r="L139" s="297">
        <v>156.5</v>
      </c>
      <c r="M139" s="62"/>
      <c r="N139" s="62"/>
      <c r="O139" s="62">
        <v>-201899.29</v>
      </c>
      <c r="P139" s="62">
        <v>343312.84</v>
      </c>
      <c r="Q139" s="52"/>
      <c r="R139" s="52"/>
      <c r="S139" s="52">
        <v>976279.41</v>
      </c>
      <c r="T139" s="52">
        <v>280652</v>
      </c>
      <c r="U139" s="52">
        <v>246.22</v>
      </c>
      <c r="V139" s="52">
        <v>1049620</v>
      </c>
      <c r="W139" s="52"/>
      <c r="X139" s="52">
        <v>232628</v>
      </c>
      <c r="Y139" s="300">
        <v>1451049</v>
      </c>
      <c r="Z139" s="300"/>
      <c r="AA139" s="300">
        <v>1736</v>
      </c>
      <c r="AB139" s="300">
        <v>525039.92000000004</v>
      </c>
      <c r="AC139" s="300">
        <v>251218.55</v>
      </c>
      <c r="AD139" s="300"/>
      <c r="AE139" s="300"/>
      <c r="AF139" s="300"/>
      <c r="AG139" s="300"/>
    </row>
    <row r="140" spans="1:33" x14ac:dyDescent="0.2">
      <c r="A140" s="62" t="s">
        <v>2300</v>
      </c>
      <c r="B140" s="295">
        <v>424353.31</v>
      </c>
      <c r="C140" s="295">
        <v>40950</v>
      </c>
      <c r="D140" s="295">
        <v>529096.72</v>
      </c>
      <c r="E140" s="62">
        <v>550725.67000000004</v>
      </c>
      <c r="F140" s="62">
        <v>445055.31</v>
      </c>
      <c r="G140" s="62"/>
      <c r="H140" s="62"/>
      <c r="M140" s="62"/>
      <c r="N140" s="62"/>
      <c r="O140" s="62">
        <v>27595.24</v>
      </c>
      <c r="P140" s="62">
        <v>1856322.45</v>
      </c>
      <c r="Q140" s="52"/>
      <c r="R140" s="52"/>
      <c r="S140" s="52">
        <v>840899.72</v>
      </c>
      <c r="T140" s="52">
        <v>85000</v>
      </c>
      <c r="U140" s="52">
        <v>245.25</v>
      </c>
      <c r="V140" s="52">
        <v>1120130</v>
      </c>
      <c r="W140" s="52"/>
      <c r="X140" s="52"/>
      <c r="Y140" s="300">
        <v>1290052</v>
      </c>
      <c r="Z140" s="300"/>
      <c r="AA140" s="300">
        <v>12365</v>
      </c>
      <c r="AB140" s="300">
        <v>274035.07</v>
      </c>
      <c r="AC140" s="300">
        <v>58221.02</v>
      </c>
      <c r="AD140" s="300"/>
      <c r="AE140" s="300"/>
      <c r="AF140" s="300"/>
      <c r="AG140" s="300"/>
    </row>
    <row r="141" spans="1:33" x14ac:dyDescent="0.2">
      <c r="A141" s="62" t="s">
        <v>2301</v>
      </c>
      <c r="B141" s="295">
        <v>743412.62</v>
      </c>
      <c r="C141" s="295">
        <v>17200</v>
      </c>
      <c r="D141" s="295">
        <v>560594.25</v>
      </c>
      <c r="E141" s="62">
        <v>1180.77</v>
      </c>
      <c r="F141" s="62">
        <v>84747.03</v>
      </c>
      <c r="G141" s="62"/>
      <c r="H141" s="62"/>
      <c r="K141" s="297">
        <v>537200</v>
      </c>
      <c r="M141" s="62"/>
      <c r="N141" s="62"/>
      <c r="O141" s="62">
        <v>22</v>
      </c>
      <c r="P141" s="62">
        <v>2560000</v>
      </c>
      <c r="Q141" s="52"/>
      <c r="R141" s="52"/>
      <c r="S141" s="52">
        <v>859051.58</v>
      </c>
      <c r="T141" s="52"/>
      <c r="U141" s="52">
        <v>624.32000000000005</v>
      </c>
      <c r="V141" s="52">
        <v>1391960</v>
      </c>
      <c r="W141" s="52"/>
      <c r="X141" s="52"/>
      <c r="Y141" s="300">
        <v>1599140.65</v>
      </c>
      <c r="Z141" s="300"/>
      <c r="AA141" s="300">
        <v>1488</v>
      </c>
      <c r="AB141" s="300">
        <v>399709.84</v>
      </c>
      <c r="AC141" s="300">
        <v>77394.86</v>
      </c>
      <c r="AD141" s="300"/>
      <c r="AE141" s="300"/>
      <c r="AF141" s="300"/>
      <c r="AG141" s="300">
        <v>48000</v>
      </c>
    </row>
    <row r="142" spans="1:33" x14ac:dyDescent="0.2">
      <c r="A142" s="62" t="s">
        <v>2325</v>
      </c>
      <c r="B142" s="295">
        <v>575973.73</v>
      </c>
      <c r="C142" s="295">
        <v>0</v>
      </c>
      <c r="D142" s="295">
        <v>120968.3</v>
      </c>
      <c r="E142" s="62">
        <v>2569713.0299999998</v>
      </c>
      <c r="F142" s="62">
        <v>6032.55</v>
      </c>
      <c r="G142" s="62"/>
      <c r="H142" s="62"/>
      <c r="M142" s="62"/>
      <c r="N142" s="62"/>
      <c r="O142" s="62"/>
      <c r="P142" s="62">
        <v>3234582.32</v>
      </c>
      <c r="Q142" s="52"/>
      <c r="R142" s="52"/>
      <c r="S142" s="52">
        <v>686090.35</v>
      </c>
      <c r="T142" s="52"/>
      <c r="U142" s="52">
        <v>1241.26</v>
      </c>
      <c r="V142" s="52">
        <v>1324110</v>
      </c>
      <c r="W142" s="52"/>
      <c r="X142" s="52">
        <v>696222</v>
      </c>
      <c r="Y142" s="300">
        <v>1687660</v>
      </c>
      <c r="Z142" s="300"/>
      <c r="AA142" s="300">
        <v>7864</v>
      </c>
      <c r="AB142" s="300">
        <v>739600.26</v>
      </c>
      <c r="AC142" s="300">
        <v>1639162.28</v>
      </c>
      <c r="AD142" s="300"/>
      <c r="AE142" s="300"/>
      <c r="AF142" s="300"/>
      <c r="AG142" s="300"/>
    </row>
    <row r="143" spans="1:33" x14ac:dyDescent="0.2">
      <c r="A143" s="74" t="s">
        <v>1408</v>
      </c>
      <c r="B143" s="295"/>
      <c r="C143" s="295"/>
      <c r="D143" s="295"/>
      <c r="E143" s="62"/>
      <c r="F143" s="62"/>
      <c r="G143" s="62"/>
      <c r="H143" s="62"/>
      <c r="M143" s="62"/>
      <c r="N143" s="62"/>
      <c r="O143" s="62"/>
      <c r="P143" s="62"/>
      <c r="Q143" s="52"/>
      <c r="R143" s="52"/>
      <c r="S143" s="52"/>
      <c r="T143" s="52"/>
      <c r="U143" s="52"/>
      <c r="V143" s="52"/>
      <c r="W143" s="52"/>
      <c r="X143" s="52"/>
      <c r="Y143" s="300"/>
      <c r="Z143" s="300"/>
      <c r="AA143" s="300"/>
      <c r="AB143" s="300"/>
      <c r="AC143" s="300"/>
      <c r="AD143" s="300"/>
      <c r="AE143" s="300"/>
      <c r="AF143" s="300"/>
      <c r="AG143" s="300"/>
    </row>
    <row r="144" spans="1:33" x14ac:dyDescent="0.2">
      <c r="A144" s="62" t="s">
        <v>2302</v>
      </c>
      <c r="B144" s="295">
        <v>410947.16</v>
      </c>
      <c r="C144" s="295">
        <v>47200</v>
      </c>
      <c r="D144" s="295">
        <v>435945.91</v>
      </c>
      <c r="E144" s="62">
        <v>670973.68000000005</v>
      </c>
      <c r="F144" s="62">
        <v>-34225.129999999997</v>
      </c>
      <c r="G144" s="62"/>
      <c r="H144" s="62"/>
      <c r="I144" s="297">
        <v>30000</v>
      </c>
      <c r="M144" s="62"/>
      <c r="N144" s="62"/>
      <c r="O144" s="62">
        <v>-32142.34</v>
      </c>
      <c r="P144" s="62">
        <v>2266688.34</v>
      </c>
      <c r="Q144" s="52"/>
      <c r="R144" s="52"/>
      <c r="S144" s="52">
        <v>728324.79</v>
      </c>
      <c r="T144" s="52">
        <v>169346</v>
      </c>
      <c r="U144" s="52">
        <v>204.36</v>
      </c>
      <c r="V144" s="52">
        <v>861200</v>
      </c>
      <c r="W144" s="52"/>
      <c r="X144" s="52">
        <v>36203.519999999997</v>
      </c>
      <c r="Y144" s="300">
        <v>970181</v>
      </c>
      <c r="Z144" s="300"/>
      <c r="AA144" s="300">
        <v>2450.4</v>
      </c>
      <c r="AB144" s="300">
        <v>509016.62</v>
      </c>
      <c r="AC144" s="300">
        <v>497855.93</v>
      </c>
      <c r="AD144" s="300"/>
      <c r="AE144" s="300"/>
      <c r="AF144" s="300"/>
      <c r="AG144" s="300">
        <v>15000</v>
      </c>
    </row>
    <row r="145" spans="1:33" x14ac:dyDescent="0.2">
      <c r="A145" s="62" t="s">
        <v>2317</v>
      </c>
      <c r="B145" s="295">
        <v>376999.4</v>
      </c>
      <c r="C145" s="295">
        <v>81250</v>
      </c>
      <c r="D145" s="295">
        <v>524360.55000000005</v>
      </c>
      <c r="E145" s="62">
        <v>1415593.02</v>
      </c>
      <c r="F145" s="62">
        <v>230858.16</v>
      </c>
      <c r="G145" s="62"/>
      <c r="H145" s="62"/>
      <c r="L145" s="297">
        <v>2271</v>
      </c>
      <c r="M145" s="62"/>
      <c r="N145" s="62"/>
      <c r="O145" s="62">
        <v>-24327.97</v>
      </c>
      <c r="P145" s="62">
        <v>3463662.27</v>
      </c>
      <c r="Q145" s="52"/>
      <c r="R145" s="52"/>
      <c r="S145" s="52">
        <v>807497.97</v>
      </c>
      <c r="T145" s="52">
        <v>45370</v>
      </c>
      <c r="U145" s="52">
        <v>282.5</v>
      </c>
      <c r="V145" s="52">
        <v>741420</v>
      </c>
      <c r="W145" s="52"/>
      <c r="X145" s="52"/>
      <c r="Y145" s="300">
        <v>842889</v>
      </c>
      <c r="Z145" s="300"/>
      <c r="AA145" s="300">
        <v>1776</v>
      </c>
      <c r="AB145" s="300">
        <v>327004.57</v>
      </c>
      <c r="AC145" s="300">
        <v>62740.22</v>
      </c>
      <c r="AD145" s="300"/>
      <c r="AE145" s="300"/>
      <c r="AF145" s="300"/>
      <c r="AG145" s="300">
        <v>50000</v>
      </c>
    </row>
    <row r="146" spans="1:33" x14ac:dyDescent="0.2">
      <c r="A146" s="62" t="s">
        <v>2303</v>
      </c>
      <c r="B146" s="295">
        <v>98580.97</v>
      </c>
      <c r="C146" s="295">
        <v>7720</v>
      </c>
      <c r="D146" s="295">
        <v>543266.93000000005</v>
      </c>
      <c r="E146" s="62">
        <v>689868.48</v>
      </c>
      <c r="F146" s="62">
        <v>44590.01</v>
      </c>
      <c r="G146" s="62"/>
      <c r="H146" s="62"/>
      <c r="L146" s="297">
        <v>239998.45</v>
      </c>
      <c r="M146" s="62"/>
      <c r="N146" s="62"/>
      <c r="O146" s="62">
        <v>-622670.35</v>
      </c>
      <c r="P146" s="62">
        <v>1849445.73</v>
      </c>
      <c r="Q146" s="52"/>
      <c r="R146" s="52"/>
      <c r="S146" s="52">
        <v>537451.25</v>
      </c>
      <c r="T146" s="52">
        <v>90100</v>
      </c>
      <c r="U146" s="52">
        <v>123.02</v>
      </c>
      <c r="V146" s="52">
        <v>871380</v>
      </c>
      <c r="W146" s="52"/>
      <c r="X146" s="52">
        <v>16500</v>
      </c>
      <c r="Y146" s="300">
        <v>942314</v>
      </c>
      <c r="Z146" s="300"/>
      <c r="AA146" s="300">
        <v>34480</v>
      </c>
      <c r="AB146" s="300">
        <v>483226.4</v>
      </c>
      <c r="AC146" s="300">
        <v>113838.31</v>
      </c>
      <c r="AD146" s="300"/>
      <c r="AE146" s="300"/>
      <c r="AF146" s="300"/>
      <c r="AG146" s="300"/>
    </row>
    <row r="147" spans="1:33" x14ac:dyDescent="0.2">
      <c r="A147" s="62" t="s">
        <v>2304</v>
      </c>
      <c r="B147" s="295">
        <v>162923.51</v>
      </c>
      <c r="C147" s="295">
        <v>0</v>
      </c>
      <c r="D147" s="295">
        <v>56820.52</v>
      </c>
      <c r="E147" s="62">
        <v>234661.06</v>
      </c>
      <c r="F147" s="62">
        <v>253245.06</v>
      </c>
      <c r="G147" s="62"/>
      <c r="H147" s="62"/>
      <c r="J147" s="297">
        <v>1341.31</v>
      </c>
      <c r="M147" s="62"/>
      <c r="N147" s="62"/>
      <c r="O147" s="62">
        <v>-1274550.05</v>
      </c>
      <c r="P147" s="62">
        <v>2606531.4300000002</v>
      </c>
      <c r="Q147" s="52"/>
      <c r="R147" s="52"/>
      <c r="S147" s="52">
        <v>1293156.69</v>
      </c>
      <c r="T147" s="52">
        <v>183978</v>
      </c>
      <c r="U147" s="52">
        <v>595.79999999999995</v>
      </c>
      <c r="V147" s="52">
        <v>1442440</v>
      </c>
      <c r="W147" s="52"/>
      <c r="X147" s="52">
        <v>31500</v>
      </c>
      <c r="Y147" s="300">
        <v>1532849</v>
      </c>
      <c r="Z147" s="300">
        <v>51880</v>
      </c>
      <c r="AA147" s="300"/>
      <c r="AB147" s="300">
        <v>1964429.02</v>
      </c>
      <c r="AC147" s="300">
        <v>46401.67</v>
      </c>
      <c r="AD147" s="300"/>
      <c r="AE147" s="300"/>
      <c r="AF147" s="300"/>
      <c r="AG147" s="300">
        <v>5979.34</v>
      </c>
    </row>
    <row r="148" spans="1:33" x14ac:dyDescent="0.2">
      <c r="A148" s="62" t="s">
        <v>2305</v>
      </c>
      <c r="B148" s="295">
        <v>257444.55</v>
      </c>
      <c r="C148" s="295">
        <v>64300</v>
      </c>
      <c r="D148" s="295">
        <v>187987.16</v>
      </c>
      <c r="E148" s="62">
        <v>-122371.23</v>
      </c>
      <c r="F148" s="62">
        <v>-247672.36</v>
      </c>
      <c r="G148" s="62"/>
      <c r="H148" s="62"/>
      <c r="L148" s="297">
        <v>95668.46</v>
      </c>
      <c r="M148" s="62"/>
      <c r="N148" s="62"/>
      <c r="O148" s="62">
        <v>-1210247.45</v>
      </c>
      <c r="P148" s="62">
        <v>1289115.33</v>
      </c>
      <c r="Q148" s="52"/>
      <c r="R148" s="52"/>
      <c r="S148" s="52">
        <v>758769.68</v>
      </c>
      <c r="T148" s="52">
        <v>232500</v>
      </c>
      <c r="U148" s="52">
        <v>239.79</v>
      </c>
      <c r="V148" s="52">
        <v>1188890</v>
      </c>
      <c r="W148" s="52"/>
      <c r="X148" s="52"/>
      <c r="Y148" s="300">
        <v>1288927</v>
      </c>
      <c r="Z148" s="300">
        <v>5520</v>
      </c>
      <c r="AA148" s="300"/>
      <c r="AB148" s="300">
        <v>693715.06</v>
      </c>
      <c r="AC148" s="300">
        <v>220583</v>
      </c>
      <c r="AD148" s="300"/>
      <c r="AE148" s="300"/>
      <c r="AF148" s="300"/>
      <c r="AG148" s="300">
        <v>1588.63</v>
      </c>
    </row>
    <row r="149" spans="1:33" x14ac:dyDescent="0.2">
      <c r="A149" s="62" t="s">
        <v>2306</v>
      </c>
      <c r="B149" s="295">
        <v>143698.94</v>
      </c>
      <c r="C149" s="295">
        <v>22420</v>
      </c>
      <c r="D149" s="295">
        <v>312172.7</v>
      </c>
      <c r="E149" s="62">
        <v>1878343.73</v>
      </c>
      <c r="F149" s="62">
        <v>1002619.9</v>
      </c>
      <c r="G149" s="62"/>
      <c r="H149" s="62"/>
      <c r="L149" s="297">
        <v>0</v>
      </c>
      <c r="M149" s="62"/>
      <c r="N149" s="62"/>
      <c r="O149" s="62">
        <v>1190056.42</v>
      </c>
      <c r="P149" s="62">
        <v>2316929.4300000002</v>
      </c>
      <c r="Q149" s="52"/>
      <c r="R149" s="52"/>
      <c r="S149" s="52">
        <v>742834.56</v>
      </c>
      <c r="T149" s="52">
        <v>145000</v>
      </c>
      <c r="U149" s="52">
        <v>502.33</v>
      </c>
      <c r="V149" s="52">
        <v>932328.1</v>
      </c>
      <c r="W149" s="52"/>
      <c r="X149" s="52">
        <v>139700</v>
      </c>
      <c r="Y149" s="300">
        <v>1202144.1000000001</v>
      </c>
      <c r="Z149" s="300">
        <v>4966</v>
      </c>
      <c r="AA149" s="300"/>
      <c r="AB149" s="300">
        <v>654712.24</v>
      </c>
      <c r="AC149" s="300">
        <v>239948.72</v>
      </c>
      <c r="AD149" s="300"/>
      <c r="AE149" s="300"/>
      <c r="AF149" s="300"/>
      <c r="AG149" s="300">
        <v>680.51</v>
      </c>
    </row>
    <row r="150" spans="1:33" customFormat="1" x14ac:dyDescent="0.2">
      <c r="A150" s="62" t="s">
        <v>2307</v>
      </c>
      <c r="B150" s="295">
        <v>255083.89</v>
      </c>
      <c r="C150" s="295">
        <v>0</v>
      </c>
      <c r="D150" s="295">
        <v>589709.72</v>
      </c>
      <c r="E150" s="62">
        <v>533639.9</v>
      </c>
      <c r="F150" s="62">
        <v>114766.77</v>
      </c>
      <c r="G150" s="62"/>
      <c r="H150" s="62"/>
      <c r="I150" s="297"/>
      <c r="J150" s="297">
        <v>30000</v>
      </c>
      <c r="K150" s="297"/>
      <c r="L150" s="297">
        <v>143.61000000000001</v>
      </c>
      <c r="M150" s="62"/>
      <c r="N150" s="62"/>
      <c r="O150" s="62">
        <v>-1027100.58</v>
      </c>
      <c r="P150" s="62">
        <v>2601070</v>
      </c>
      <c r="Q150" s="52"/>
      <c r="R150" s="52"/>
      <c r="S150" s="52">
        <v>846300</v>
      </c>
      <c r="T150" s="52">
        <v>149300</v>
      </c>
      <c r="U150" s="52"/>
      <c r="V150" s="52">
        <v>623480</v>
      </c>
      <c r="W150" s="52"/>
      <c r="X150" s="52"/>
      <c r="Y150" s="300">
        <v>730890</v>
      </c>
      <c r="Z150" s="300">
        <v>22064</v>
      </c>
      <c r="AA150" s="300">
        <v>26432</v>
      </c>
      <c r="AB150" s="300">
        <v>816829.72</v>
      </c>
      <c r="AC150" s="300">
        <v>128597.03</v>
      </c>
      <c r="AD150" s="300"/>
      <c r="AE150" s="300"/>
      <c r="AF150" s="300"/>
      <c r="AG150" s="300"/>
    </row>
    <row r="151" spans="1:33" x14ac:dyDescent="0.2">
      <c r="A151" s="62" t="s">
        <v>2263</v>
      </c>
      <c r="B151" s="295">
        <v>134519.37</v>
      </c>
      <c r="C151" s="295">
        <v>0</v>
      </c>
      <c r="D151" s="295">
        <v>84064.03</v>
      </c>
      <c r="E151" s="62">
        <v>931444.38</v>
      </c>
      <c r="F151" s="62">
        <v>52445.17</v>
      </c>
      <c r="G151" s="62"/>
      <c r="H151" s="62"/>
      <c r="K151" s="297">
        <v>7650</v>
      </c>
      <c r="M151" s="62"/>
      <c r="N151" s="62"/>
      <c r="O151" s="62">
        <v>-161616.71</v>
      </c>
      <c r="P151" s="62">
        <v>1440146.04</v>
      </c>
      <c r="Q151" s="52"/>
      <c r="R151" s="52"/>
      <c r="S151" s="52">
        <v>765842.8</v>
      </c>
      <c r="T151" s="52"/>
      <c r="U151" s="52"/>
      <c r="V151" s="52">
        <v>1193660</v>
      </c>
      <c r="W151" s="52"/>
      <c r="X151" s="52"/>
      <c r="Y151" s="300">
        <v>1494740</v>
      </c>
      <c r="Z151" s="300"/>
      <c r="AA151" s="300"/>
      <c r="AB151" s="300">
        <v>319052.06</v>
      </c>
      <c r="AC151" s="300">
        <v>207978.12</v>
      </c>
      <c r="AD151" s="300"/>
      <c r="AE151" s="300"/>
      <c r="AF151" s="300"/>
      <c r="AG151" s="300"/>
    </row>
    <row r="152" spans="1:33" x14ac:dyDescent="0.2">
      <c r="A152" s="62" t="s">
        <v>2264</v>
      </c>
      <c r="B152" s="295">
        <v>180985.54</v>
      </c>
      <c r="C152" s="295">
        <v>0</v>
      </c>
      <c r="D152" s="295">
        <v>77768.13</v>
      </c>
      <c r="E152" s="62">
        <v>138057.60999999999</v>
      </c>
      <c r="F152" s="62">
        <v>-147332.21</v>
      </c>
      <c r="G152" s="62"/>
      <c r="H152" s="62"/>
      <c r="K152" s="297">
        <v>16850</v>
      </c>
      <c r="M152" s="62"/>
      <c r="N152" s="62"/>
      <c r="O152" s="62">
        <v>-557381.53</v>
      </c>
      <c r="P152" s="62">
        <v>1115345.6000000001</v>
      </c>
      <c r="Q152" s="52"/>
      <c r="R152" s="52"/>
      <c r="S152" s="52">
        <v>559372.16</v>
      </c>
      <c r="T152" s="52"/>
      <c r="U152" s="52">
        <v>234.37</v>
      </c>
      <c r="V152" s="52">
        <v>940533</v>
      </c>
      <c r="W152" s="52"/>
      <c r="X152" s="52"/>
      <c r="Y152" s="300">
        <v>1022073</v>
      </c>
      <c r="Z152" s="300"/>
      <c r="AA152" s="300"/>
      <c r="AB152" s="300">
        <v>321224.21000000002</v>
      </c>
      <c r="AC152" s="300">
        <v>466976.32</v>
      </c>
      <c r="AD152" s="300"/>
      <c r="AE152" s="300"/>
      <c r="AF152" s="300"/>
      <c r="AG152" s="300"/>
    </row>
    <row r="153" spans="1:33" x14ac:dyDescent="0.2">
      <c r="A153" s="62" t="s">
        <v>2267</v>
      </c>
      <c r="B153" s="295">
        <v>82798.53</v>
      </c>
      <c r="C153" s="295">
        <v>0</v>
      </c>
      <c r="D153" s="295">
        <v>108203.71</v>
      </c>
      <c r="E153" s="62">
        <v>562820.99</v>
      </c>
      <c r="F153" s="62">
        <v>89399.05</v>
      </c>
      <c r="G153" s="62"/>
      <c r="H153" s="62"/>
      <c r="K153" s="297">
        <v>76400</v>
      </c>
      <c r="M153" s="62"/>
      <c r="N153" s="62"/>
      <c r="O153" s="62">
        <v>-278918.59999999998</v>
      </c>
      <c r="P153" s="62">
        <v>1161019.07</v>
      </c>
      <c r="Q153" s="52"/>
      <c r="R153" s="52"/>
      <c r="S153" s="52">
        <v>1033326.62</v>
      </c>
      <c r="T153" s="52"/>
      <c r="U153" s="52">
        <v>201.66</v>
      </c>
      <c r="V153" s="52">
        <v>1075750</v>
      </c>
      <c r="W153" s="52"/>
      <c r="X153" s="52"/>
      <c r="Y153" s="300">
        <v>1452500</v>
      </c>
      <c r="Z153" s="300"/>
      <c r="AA153" s="300"/>
      <c r="AB153" s="300">
        <v>592694.52</v>
      </c>
      <c r="AC153" s="300">
        <v>106588.95</v>
      </c>
      <c r="AD153" s="300"/>
      <c r="AE153" s="300"/>
      <c r="AF153" s="300"/>
      <c r="AG153" s="300">
        <v>980</v>
      </c>
    </row>
    <row r="154" spans="1:33" x14ac:dyDescent="0.2">
      <c r="A154" s="62" t="s">
        <v>2314</v>
      </c>
      <c r="B154" s="295">
        <v>80894.55</v>
      </c>
      <c r="C154" s="295">
        <v>0</v>
      </c>
      <c r="D154" s="295">
        <v>29027.17</v>
      </c>
      <c r="E154" s="62">
        <v>1258144.08</v>
      </c>
      <c r="F154" s="62">
        <v>361130.19</v>
      </c>
      <c r="G154" s="62"/>
      <c r="H154" s="62"/>
      <c r="K154" s="297">
        <v>51125</v>
      </c>
      <c r="M154" s="62"/>
      <c r="N154" s="62"/>
      <c r="O154" s="62">
        <v>-215678.04</v>
      </c>
      <c r="P154" s="62">
        <v>1993235.29</v>
      </c>
      <c r="Q154" s="52"/>
      <c r="R154" s="52"/>
      <c r="S154" s="52">
        <v>592111.43000000005</v>
      </c>
      <c r="T154" s="52"/>
      <c r="U154" s="52">
        <v>117.43</v>
      </c>
      <c r="V154" s="52">
        <v>1156500</v>
      </c>
      <c r="W154" s="52"/>
      <c r="X154" s="52"/>
      <c r="Y154" s="300">
        <v>1253100</v>
      </c>
      <c r="Z154" s="300"/>
      <c r="AA154" s="300"/>
      <c r="AB154" s="300">
        <v>370497.39</v>
      </c>
      <c r="AC154" s="300">
        <v>214417.73</v>
      </c>
      <c r="AD154" s="300"/>
      <c r="AE154" s="300"/>
      <c r="AF154" s="300"/>
      <c r="AG154" s="300"/>
    </row>
    <row r="159" spans="1:33" s="267" customFormat="1" x14ac:dyDescent="0.2">
      <c r="A159" s="57"/>
      <c r="B159" s="278"/>
      <c r="C159" s="278"/>
      <c r="D159" s="278"/>
      <c r="E159" s="57"/>
      <c r="F159" s="57"/>
      <c r="G159" s="57"/>
      <c r="H159" s="57"/>
      <c r="I159" s="297"/>
      <c r="J159" s="297"/>
      <c r="K159" s="297"/>
      <c r="L159" s="297"/>
      <c r="M159" s="57"/>
      <c r="N159" s="57"/>
      <c r="O159" s="57"/>
      <c r="P159" s="57"/>
      <c r="Q159" s="280"/>
      <c r="R159" s="280"/>
      <c r="S159" s="280"/>
      <c r="T159" s="280"/>
      <c r="U159" s="280"/>
      <c r="V159" s="280"/>
      <c r="W159" s="280"/>
      <c r="X159" s="280"/>
      <c r="Y159" s="282"/>
      <c r="Z159" s="282"/>
      <c r="AA159" s="282"/>
      <c r="AB159" s="282"/>
      <c r="AC159" s="282"/>
      <c r="AD159" s="282"/>
      <c r="AE159" s="282"/>
      <c r="AF159" s="282"/>
      <c r="AG159" s="28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Q165"/>
  <sheetViews>
    <sheetView zoomScale="90" zoomScaleNormal="90" workbookViewId="0">
      <selection activeCell="E85" sqref="E85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7" bestFit="1" customWidth="1"/>
    <col min="4" max="4" width="26.625" style="74" customWidth="1"/>
    <col min="5" max="5" width="49.125" style="56" bestFit="1" customWidth="1"/>
    <col min="6" max="6" width="33.125" style="123" bestFit="1" customWidth="1"/>
    <col min="7" max="7" width="32.25" style="123" bestFit="1" customWidth="1"/>
    <col min="8" max="8" width="24" style="123" bestFit="1" customWidth="1"/>
    <col min="9" max="10" width="15.875" style="56" bestFit="1" customWidth="1"/>
    <col min="11" max="11" width="21.75" style="56" bestFit="1" customWidth="1"/>
    <col min="12" max="12" width="21.625" style="56" bestFit="1" customWidth="1"/>
    <col min="13" max="13" width="18" style="297" bestFit="1" customWidth="1"/>
    <col min="14" max="14" width="20.125" style="297" bestFit="1" customWidth="1"/>
    <col min="15" max="15" width="19.625" style="297" bestFit="1" customWidth="1"/>
    <col min="16" max="16" width="21.5" style="297" bestFit="1" customWidth="1"/>
    <col min="17" max="17" width="23.625" style="56" bestFit="1" customWidth="1"/>
    <col min="18" max="18" width="27.75" style="56" bestFit="1" customWidth="1"/>
    <col min="19" max="19" width="27.875" style="56" bestFit="1" customWidth="1"/>
    <col min="20" max="20" width="15.875" style="56" bestFit="1" customWidth="1"/>
    <col min="21" max="21" width="42.5" style="100" bestFit="1" customWidth="1"/>
    <col min="22" max="22" width="27.375" style="100" bestFit="1" customWidth="1"/>
    <col min="23" max="23" width="44.125" style="100" bestFit="1" customWidth="1"/>
    <col min="24" max="24" width="44.875" style="100" bestFit="1" customWidth="1"/>
    <col min="25" max="25" width="29" style="100" bestFit="1" customWidth="1"/>
    <col min="26" max="26" width="54.5" style="100" bestFit="1" customWidth="1"/>
    <col min="27" max="27" width="31" style="100" bestFit="1" customWidth="1"/>
    <col min="28" max="28" width="15.875" style="100" bestFit="1" customWidth="1"/>
    <col min="29" max="29" width="20.375" style="124" bestFit="1" customWidth="1"/>
    <col min="30" max="30" width="26.75" style="124" bestFit="1" customWidth="1"/>
    <col min="31" max="31" width="25.125" style="124" bestFit="1" customWidth="1"/>
    <col min="32" max="32" width="42.375" style="124" bestFit="1" customWidth="1"/>
    <col min="33" max="33" width="30.875" style="124" bestFit="1" customWidth="1"/>
    <col min="34" max="34" width="22.75" style="124" bestFit="1" customWidth="1"/>
    <col min="35" max="35" width="26.75" style="124" bestFit="1" customWidth="1"/>
    <col min="36" max="36" width="39.25" style="124" bestFit="1" customWidth="1"/>
    <col min="37" max="37" width="33.125" style="124" bestFit="1" customWidth="1"/>
    <col min="38" max="38" width="19" style="103" bestFit="1" customWidth="1"/>
    <col min="39" max="39" width="15.5" style="37" bestFit="1" customWidth="1"/>
    <col min="40" max="40" width="15.125" style="26" bestFit="1" customWidth="1"/>
    <col min="41" max="41" width="15.125" style="17" bestFit="1" customWidth="1"/>
    <col min="42" max="42" width="15.125" style="19" bestFit="1" customWidth="1"/>
    <col min="43" max="43" width="16.875" style="26" bestFit="1" customWidth="1"/>
  </cols>
  <sheetData>
    <row r="1" spans="1:43" x14ac:dyDescent="0.2">
      <c r="E1" s="62" t="s">
        <v>590</v>
      </c>
      <c r="F1" s="295" t="s">
        <v>1437</v>
      </c>
      <c r="G1" s="295" t="s">
        <v>1438</v>
      </c>
      <c r="H1" s="295" t="s">
        <v>1439</v>
      </c>
      <c r="I1" s="62" t="s">
        <v>1441</v>
      </c>
      <c r="J1" s="62" t="s">
        <v>1442</v>
      </c>
      <c r="K1" s="62" t="s">
        <v>1443</v>
      </c>
      <c r="L1" s="62" t="s">
        <v>1567</v>
      </c>
      <c r="M1" s="297" t="s">
        <v>1444</v>
      </c>
      <c r="N1" s="297" t="s">
        <v>1445</v>
      </c>
      <c r="O1" s="297" t="s">
        <v>1446</v>
      </c>
      <c r="P1" s="297" t="s">
        <v>1447</v>
      </c>
      <c r="Q1" s="62" t="s">
        <v>1448</v>
      </c>
      <c r="R1" s="62" t="s">
        <v>1449</v>
      </c>
      <c r="S1" s="62" t="s">
        <v>1450</v>
      </c>
      <c r="T1" s="62" t="s">
        <v>1451</v>
      </c>
      <c r="U1" s="52" t="s">
        <v>2167</v>
      </c>
      <c r="V1" s="52" t="s">
        <v>1452</v>
      </c>
      <c r="W1" s="52" t="s">
        <v>1453</v>
      </c>
      <c r="X1" s="52" t="s">
        <v>1454</v>
      </c>
      <c r="Y1" s="52" t="s">
        <v>1455</v>
      </c>
      <c r="Z1" s="52" t="s">
        <v>1456</v>
      </c>
      <c r="AA1" s="52" t="s">
        <v>2168</v>
      </c>
      <c r="AB1" s="52" t="s">
        <v>1457</v>
      </c>
      <c r="AC1" s="300" t="s">
        <v>1458</v>
      </c>
      <c r="AD1" s="300" t="s">
        <v>1459</v>
      </c>
      <c r="AE1" s="300" t="s">
        <v>1460</v>
      </c>
      <c r="AF1" s="300" t="s">
        <v>1461</v>
      </c>
      <c r="AG1" s="300" t="s">
        <v>1462</v>
      </c>
      <c r="AH1" s="300" t="s">
        <v>1463</v>
      </c>
      <c r="AI1" s="300" t="s">
        <v>1570</v>
      </c>
      <c r="AJ1" s="300" t="s">
        <v>2322</v>
      </c>
      <c r="AK1" s="300" t="s">
        <v>1464</v>
      </c>
      <c r="AL1" s="103" t="s">
        <v>6</v>
      </c>
      <c r="AM1" s="37" t="s">
        <v>7</v>
      </c>
      <c r="AN1" s="26" t="s">
        <v>8</v>
      </c>
      <c r="AO1" s="17" t="s">
        <v>9</v>
      </c>
      <c r="AP1" s="19" t="s">
        <v>10</v>
      </c>
      <c r="AQ1" s="26" t="s">
        <v>11</v>
      </c>
    </row>
    <row r="2" spans="1:43" x14ac:dyDescent="0.2">
      <c r="E2" s="62" t="s">
        <v>591</v>
      </c>
      <c r="F2" s="295" t="s">
        <v>1465</v>
      </c>
      <c r="G2" s="295" t="s">
        <v>1466</v>
      </c>
      <c r="H2" s="295" t="s">
        <v>1467</v>
      </c>
      <c r="I2" s="62" t="s">
        <v>1469</v>
      </c>
      <c r="J2" s="62" t="s">
        <v>1470</v>
      </c>
      <c r="K2" s="62" t="s">
        <v>1471</v>
      </c>
      <c r="L2" s="62" t="s">
        <v>1572</v>
      </c>
      <c r="M2" s="297" t="s">
        <v>1472</v>
      </c>
      <c r="N2" s="297" t="s">
        <v>1473</v>
      </c>
      <c r="O2" s="297" t="s">
        <v>1474</v>
      </c>
      <c r="P2" s="297" t="s">
        <v>1475</v>
      </c>
      <c r="Q2" s="62" t="s">
        <v>1476</v>
      </c>
      <c r="R2" s="62" t="s">
        <v>1477</v>
      </c>
      <c r="S2" s="62" t="s">
        <v>1478</v>
      </c>
      <c r="T2" s="62" t="s">
        <v>1479</v>
      </c>
      <c r="U2" s="52" t="s">
        <v>2169</v>
      </c>
      <c r="V2" s="52" t="s">
        <v>1480</v>
      </c>
      <c r="W2" s="52" t="s">
        <v>1481</v>
      </c>
      <c r="X2" s="52" t="s">
        <v>1482</v>
      </c>
      <c r="Y2" s="52" t="s">
        <v>1483</v>
      </c>
      <c r="Z2" s="52" t="s">
        <v>1484</v>
      </c>
      <c r="AA2" s="52" t="s">
        <v>2170</v>
      </c>
      <c r="AB2" s="52" t="s">
        <v>1485</v>
      </c>
      <c r="AC2" s="300" t="s">
        <v>1486</v>
      </c>
      <c r="AD2" s="300" t="s">
        <v>1487</v>
      </c>
      <c r="AE2" s="300" t="s">
        <v>1488</v>
      </c>
      <c r="AF2" s="300" t="s">
        <v>1489</v>
      </c>
      <c r="AG2" s="300" t="s">
        <v>1490</v>
      </c>
      <c r="AH2" s="300" t="s">
        <v>1491</v>
      </c>
      <c r="AI2" s="300" t="s">
        <v>1575</v>
      </c>
      <c r="AJ2" s="300" t="s">
        <v>2323</v>
      </c>
      <c r="AK2" s="300" t="s">
        <v>1492</v>
      </c>
    </row>
    <row r="3" spans="1:43" x14ac:dyDescent="0.2">
      <c r="E3" s="62" t="s">
        <v>592</v>
      </c>
      <c r="F3" s="295">
        <v>37999704.560000002</v>
      </c>
      <c r="G3" s="295">
        <v>1823212.62</v>
      </c>
      <c r="H3" s="295">
        <v>21085635.68</v>
      </c>
      <c r="I3" s="62">
        <v>116247842.20999999</v>
      </c>
      <c r="J3" s="62">
        <v>36216215.539999999</v>
      </c>
      <c r="K3" s="62">
        <v>2695.27</v>
      </c>
      <c r="L3" s="62">
        <v>194900</v>
      </c>
      <c r="M3" s="297">
        <v>538130</v>
      </c>
      <c r="N3" s="297">
        <v>4050092.5</v>
      </c>
      <c r="O3" s="297">
        <v>2558208</v>
      </c>
      <c r="P3" s="297">
        <v>1676455.87</v>
      </c>
      <c r="Q3" s="62">
        <v>255586</v>
      </c>
      <c r="R3" s="62">
        <v>-5263719.16</v>
      </c>
      <c r="S3" s="62">
        <v>-24364123.18</v>
      </c>
      <c r="T3" s="62">
        <v>284839430.63</v>
      </c>
      <c r="U3" s="52">
        <v>322</v>
      </c>
      <c r="V3" s="52">
        <v>5886.32</v>
      </c>
      <c r="W3" s="52">
        <v>116989195.8</v>
      </c>
      <c r="X3" s="52">
        <v>11906215.460000001</v>
      </c>
      <c r="Y3" s="52">
        <v>91799.46</v>
      </c>
      <c r="Z3" s="52">
        <v>155840901.94999999</v>
      </c>
      <c r="AA3" s="52">
        <v>2</v>
      </c>
      <c r="AB3" s="52">
        <v>13386417.710000001</v>
      </c>
      <c r="AC3" s="300">
        <v>191503124.69999999</v>
      </c>
      <c r="AD3" s="300">
        <v>255936</v>
      </c>
      <c r="AE3" s="300">
        <v>597759.30000000005</v>
      </c>
      <c r="AF3" s="300">
        <v>83343806.620000005</v>
      </c>
      <c r="AG3" s="300">
        <v>23940476.219999999</v>
      </c>
      <c r="AH3" s="300">
        <v>91340</v>
      </c>
      <c r="AI3" s="300">
        <v>5569.98</v>
      </c>
      <c r="AJ3" s="300">
        <v>47000</v>
      </c>
      <c r="AK3" s="300">
        <v>1286810.46</v>
      </c>
      <c r="AL3" s="103">
        <f>SUM(AL4:AL154)</f>
        <v>60908552.859999985</v>
      </c>
      <c r="AM3" s="37">
        <f t="shared" ref="AM3:AQ3" si="0">SUM(AM4:AM154)</f>
        <v>8822886.370000001</v>
      </c>
      <c r="AN3" s="26">
        <f t="shared" si="0"/>
        <v>52085666.48999998</v>
      </c>
      <c r="AO3" s="17">
        <f>SUM(AO4:AO154)</f>
        <v>298220740.70000011</v>
      </c>
      <c r="AP3" s="19">
        <f t="shared" si="0"/>
        <v>301071823.27999991</v>
      </c>
      <c r="AQ3" s="32">
        <f t="shared" si="0"/>
        <v>-2851082.5799999973</v>
      </c>
    </row>
    <row r="4" spans="1:43" x14ac:dyDescent="0.2">
      <c r="A4" t="s">
        <v>538</v>
      </c>
      <c r="B4" t="s">
        <v>540</v>
      </c>
      <c r="C4" s="97">
        <v>3670</v>
      </c>
      <c r="D4" s="74" t="s">
        <v>1269</v>
      </c>
      <c r="E4" s="62" t="s">
        <v>2171</v>
      </c>
      <c r="F4" s="295">
        <v>145650.06</v>
      </c>
      <c r="G4" s="295">
        <v>0</v>
      </c>
      <c r="H4" s="295">
        <v>204122.37</v>
      </c>
      <c r="I4" s="62">
        <v>363969.51</v>
      </c>
      <c r="J4" s="62">
        <v>263711.59999999998</v>
      </c>
      <c r="K4" s="62"/>
      <c r="L4" s="62"/>
      <c r="N4" s="297">
        <v>20400</v>
      </c>
      <c r="Q4" s="62"/>
      <c r="R4" s="62"/>
      <c r="S4" s="62">
        <v>-1529438.95</v>
      </c>
      <c r="T4" s="62">
        <v>2193223.69</v>
      </c>
      <c r="U4" s="52"/>
      <c r="V4" s="52"/>
      <c r="W4" s="52">
        <v>1028205.44</v>
      </c>
      <c r="X4" s="52"/>
      <c r="Y4" s="52">
        <v>472.69</v>
      </c>
      <c r="Z4" s="52">
        <v>1027990</v>
      </c>
      <c r="AA4" s="52"/>
      <c r="AB4" s="52"/>
      <c r="AC4" s="300">
        <v>1170530.8799999999</v>
      </c>
      <c r="AD4" s="300"/>
      <c r="AE4" s="300">
        <v>6894</v>
      </c>
      <c r="AF4" s="300">
        <v>507389.05</v>
      </c>
      <c r="AG4" s="300">
        <v>65451.4</v>
      </c>
      <c r="AH4" s="300"/>
      <c r="AI4" s="300"/>
      <c r="AJ4" s="300"/>
      <c r="AK4" s="300">
        <v>8225</v>
      </c>
      <c r="AL4" s="103">
        <f>SUM(F4:H4)</f>
        <v>349772.43</v>
      </c>
      <c r="AM4" s="37">
        <f>SUM(M4:P4)</f>
        <v>20400</v>
      </c>
      <c r="AN4" s="26">
        <f>AL4-AM4</f>
        <v>329372.43</v>
      </c>
      <c r="AO4" s="17">
        <f>SUM(U4:AB4)</f>
        <v>2056668.13</v>
      </c>
      <c r="AP4" s="19">
        <f>SUM(AC4:AK4)</f>
        <v>1758490.3299999998</v>
      </c>
      <c r="AQ4" s="32">
        <f>AO4-AP4</f>
        <v>298177.80000000005</v>
      </c>
    </row>
    <row r="5" spans="1:43" x14ac:dyDescent="0.2">
      <c r="A5" t="s">
        <v>538</v>
      </c>
      <c r="B5" t="s">
        <v>540</v>
      </c>
      <c r="C5" s="97">
        <v>5165</v>
      </c>
      <c r="D5" s="74" t="s">
        <v>1270</v>
      </c>
      <c r="E5" s="62" t="s">
        <v>2172</v>
      </c>
      <c r="F5" s="295">
        <v>241558.35</v>
      </c>
      <c r="G5" s="295">
        <v>0</v>
      </c>
      <c r="H5" s="295">
        <v>140046.69</v>
      </c>
      <c r="I5" s="62">
        <v>881934.86</v>
      </c>
      <c r="J5" s="62">
        <v>546457.16</v>
      </c>
      <c r="K5" s="62"/>
      <c r="L5" s="62"/>
      <c r="N5" s="297">
        <v>-6300</v>
      </c>
      <c r="Q5" s="62">
        <v>72000</v>
      </c>
      <c r="R5" s="62"/>
      <c r="S5" s="62">
        <v>262163.12</v>
      </c>
      <c r="T5" s="62">
        <v>1265427.9099999999</v>
      </c>
      <c r="U5" s="52"/>
      <c r="V5" s="52"/>
      <c r="W5" s="52">
        <v>2176111.34</v>
      </c>
      <c r="X5" s="52">
        <v>18000</v>
      </c>
      <c r="Y5" s="52">
        <v>504.42</v>
      </c>
      <c r="Z5" s="52">
        <v>1478960</v>
      </c>
      <c r="AA5" s="52"/>
      <c r="AB5" s="52"/>
      <c r="AC5" s="300">
        <v>1791310</v>
      </c>
      <c r="AD5" s="300"/>
      <c r="AE5" s="300"/>
      <c r="AF5" s="300">
        <v>1558214.96</v>
      </c>
      <c r="AG5" s="300">
        <v>60910.55</v>
      </c>
      <c r="AH5" s="300"/>
      <c r="AI5" s="300"/>
      <c r="AJ5" s="300"/>
      <c r="AK5" s="300"/>
      <c r="AL5" s="103">
        <f t="shared" ref="AL5:AL68" si="1">SUM(F5:H5)</f>
        <v>381605.04000000004</v>
      </c>
      <c r="AM5" s="37">
        <f t="shared" ref="AM5:AM68" si="2">SUM(M5:P5)</f>
        <v>-6300</v>
      </c>
      <c r="AN5" s="26">
        <f t="shared" ref="AN5:AN68" si="3">AL5-AM5</f>
        <v>387905.04000000004</v>
      </c>
      <c r="AO5" s="17">
        <f t="shared" ref="AO5:AO68" si="4">SUM(U5:AB5)</f>
        <v>3673575.76</v>
      </c>
      <c r="AP5" s="19">
        <f t="shared" ref="AP5:AP68" si="5">SUM(AC5:AK5)</f>
        <v>3410435.51</v>
      </c>
      <c r="AQ5" s="32">
        <f t="shared" ref="AQ5:AQ68" si="6">AO5-AP5</f>
        <v>263140.25</v>
      </c>
    </row>
    <row r="6" spans="1:43" x14ac:dyDescent="0.2">
      <c r="A6" t="s">
        <v>538</v>
      </c>
      <c r="B6" t="s">
        <v>540</v>
      </c>
      <c r="C6" s="97">
        <v>4663</v>
      </c>
      <c r="D6" s="74" t="s">
        <v>1271</v>
      </c>
      <c r="E6" s="62" t="s">
        <v>2173</v>
      </c>
      <c r="F6" s="295">
        <v>328378.48</v>
      </c>
      <c r="G6" s="295">
        <v>0</v>
      </c>
      <c r="H6" s="295">
        <v>144602.34</v>
      </c>
      <c r="I6" s="62">
        <v>934562.49</v>
      </c>
      <c r="J6" s="62">
        <v>389566.84</v>
      </c>
      <c r="K6" s="62"/>
      <c r="L6" s="62"/>
      <c r="N6" s="297">
        <v>18300</v>
      </c>
      <c r="P6" s="297">
        <v>1096.3499999999999</v>
      </c>
      <c r="Q6" s="62"/>
      <c r="R6" s="62"/>
      <c r="S6" s="62">
        <v>-1336009.9099999999</v>
      </c>
      <c r="T6" s="62">
        <v>3482828.65</v>
      </c>
      <c r="U6" s="52"/>
      <c r="V6" s="52"/>
      <c r="W6" s="52">
        <v>1377999.73</v>
      </c>
      <c r="X6" s="52">
        <v>144805</v>
      </c>
      <c r="Y6" s="52">
        <v>698.06</v>
      </c>
      <c r="Z6" s="52">
        <v>1396360</v>
      </c>
      <c r="AA6" s="52"/>
      <c r="AB6" s="52"/>
      <c r="AC6" s="300">
        <v>1652950</v>
      </c>
      <c r="AD6" s="300"/>
      <c r="AE6" s="300">
        <v>720</v>
      </c>
      <c r="AF6" s="300">
        <v>1517467.98</v>
      </c>
      <c r="AG6" s="300">
        <v>74407.75</v>
      </c>
      <c r="AH6" s="300"/>
      <c r="AI6" s="300"/>
      <c r="AJ6" s="300"/>
      <c r="AK6" s="300">
        <v>3200</v>
      </c>
      <c r="AL6" s="103">
        <f t="shared" si="1"/>
        <v>472980.81999999995</v>
      </c>
      <c r="AM6" s="37">
        <f t="shared" si="2"/>
        <v>19396.349999999999</v>
      </c>
      <c r="AN6" s="26">
        <f t="shared" si="3"/>
        <v>453584.47</v>
      </c>
      <c r="AO6" s="17">
        <f t="shared" si="4"/>
        <v>2919862.79</v>
      </c>
      <c r="AP6" s="19">
        <f t="shared" si="5"/>
        <v>3248745.73</v>
      </c>
      <c r="AQ6" s="32">
        <f t="shared" si="6"/>
        <v>-328882.93999999994</v>
      </c>
    </row>
    <row r="7" spans="1:43" x14ac:dyDescent="0.2">
      <c r="A7" t="s">
        <v>538</v>
      </c>
      <c r="B7" t="s">
        <v>540</v>
      </c>
      <c r="C7" s="97">
        <v>4364</v>
      </c>
      <c r="D7" s="74" t="s">
        <v>1272</v>
      </c>
      <c r="E7" s="62" t="s">
        <v>2174</v>
      </c>
      <c r="F7" s="295">
        <v>148140.03</v>
      </c>
      <c r="G7" s="295">
        <v>7600</v>
      </c>
      <c r="H7" s="295">
        <v>175346</v>
      </c>
      <c r="I7" s="62">
        <v>592537.86</v>
      </c>
      <c r="J7" s="62">
        <v>483891.78</v>
      </c>
      <c r="K7" s="62"/>
      <c r="L7" s="62"/>
      <c r="N7" s="297">
        <v>218171.63</v>
      </c>
      <c r="Q7" s="62"/>
      <c r="R7" s="62"/>
      <c r="S7" s="62">
        <v>-2636279.2200000002</v>
      </c>
      <c r="T7" s="62">
        <v>3940312</v>
      </c>
      <c r="U7" s="52"/>
      <c r="V7" s="52"/>
      <c r="W7" s="52">
        <v>1508363.06</v>
      </c>
      <c r="X7" s="52"/>
      <c r="Y7" s="52">
        <v>307</v>
      </c>
      <c r="Z7" s="52">
        <v>852830</v>
      </c>
      <c r="AA7" s="52"/>
      <c r="AB7" s="52">
        <v>20000</v>
      </c>
      <c r="AC7" s="300">
        <v>1138920</v>
      </c>
      <c r="AD7" s="300"/>
      <c r="AE7" s="300"/>
      <c r="AF7" s="300">
        <v>1151457.7</v>
      </c>
      <c r="AG7" s="300">
        <v>169630.25</v>
      </c>
      <c r="AH7" s="300"/>
      <c r="AI7" s="300"/>
      <c r="AJ7" s="300"/>
      <c r="AK7" s="300">
        <v>618.85</v>
      </c>
      <c r="AL7" s="103">
        <f t="shared" si="1"/>
        <v>331086.03000000003</v>
      </c>
      <c r="AM7" s="37">
        <f t="shared" si="2"/>
        <v>218171.63</v>
      </c>
      <c r="AN7" s="26">
        <f t="shared" si="3"/>
        <v>112914.40000000002</v>
      </c>
      <c r="AO7" s="17">
        <f t="shared" si="4"/>
        <v>2381500.06</v>
      </c>
      <c r="AP7" s="19">
        <f t="shared" si="5"/>
        <v>2460626.8000000003</v>
      </c>
      <c r="AQ7" s="32">
        <f t="shared" si="6"/>
        <v>-79126.740000000224</v>
      </c>
    </row>
    <row r="8" spans="1:43" x14ac:dyDescent="0.2">
      <c r="A8" t="s">
        <v>538</v>
      </c>
      <c r="B8" t="s">
        <v>540</v>
      </c>
      <c r="C8" s="97">
        <v>4222</v>
      </c>
      <c r="D8" s="74" t="s">
        <v>1273</v>
      </c>
      <c r="E8" s="62" t="s">
        <v>2175</v>
      </c>
      <c r="F8" s="295">
        <v>516992.47</v>
      </c>
      <c r="G8" s="295">
        <v>0</v>
      </c>
      <c r="H8" s="295">
        <v>44346.35</v>
      </c>
      <c r="I8" s="62">
        <v>405286.86</v>
      </c>
      <c r="J8" s="62">
        <v>228071.28</v>
      </c>
      <c r="K8" s="62"/>
      <c r="L8" s="62">
        <v>194900</v>
      </c>
      <c r="N8" s="297">
        <v>22350</v>
      </c>
      <c r="P8" s="297">
        <v>210</v>
      </c>
      <c r="Q8" s="62"/>
      <c r="R8" s="62"/>
      <c r="S8" s="62">
        <v>-1416665.48</v>
      </c>
      <c r="T8" s="62">
        <v>2735240.51</v>
      </c>
      <c r="U8" s="52"/>
      <c r="V8" s="52"/>
      <c r="W8" s="52">
        <v>727218.71</v>
      </c>
      <c r="X8" s="52">
        <v>361176.73</v>
      </c>
      <c r="Y8" s="52">
        <v>1281.98</v>
      </c>
      <c r="Z8" s="52">
        <v>1146900</v>
      </c>
      <c r="AA8" s="52"/>
      <c r="AB8" s="52"/>
      <c r="AC8" s="300">
        <v>1247140</v>
      </c>
      <c r="AD8" s="300"/>
      <c r="AE8" s="300">
        <v>3106</v>
      </c>
      <c r="AF8" s="300">
        <v>564916.64</v>
      </c>
      <c r="AG8" s="300">
        <v>67630.850000000006</v>
      </c>
      <c r="AH8" s="300"/>
      <c r="AI8" s="300"/>
      <c r="AJ8" s="300"/>
      <c r="AK8" s="300">
        <v>286000</v>
      </c>
      <c r="AL8" s="103">
        <f t="shared" si="1"/>
        <v>561338.81999999995</v>
      </c>
      <c r="AM8" s="37">
        <f t="shared" si="2"/>
        <v>22560</v>
      </c>
      <c r="AN8" s="26">
        <f t="shared" si="3"/>
        <v>538778.81999999995</v>
      </c>
      <c r="AO8" s="17">
        <f t="shared" si="4"/>
        <v>2236577.42</v>
      </c>
      <c r="AP8" s="19">
        <f t="shared" si="5"/>
        <v>2168793.4900000002</v>
      </c>
      <c r="AQ8" s="32">
        <f t="shared" si="6"/>
        <v>67783.929999999702</v>
      </c>
    </row>
    <row r="9" spans="1:43" x14ac:dyDescent="0.2">
      <c r="A9" t="s">
        <v>538</v>
      </c>
      <c r="B9" t="s">
        <v>540</v>
      </c>
      <c r="C9" s="97">
        <v>3681</v>
      </c>
      <c r="D9" s="74" t="s">
        <v>1274</v>
      </c>
      <c r="E9" s="62" t="s">
        <v>2176</v>
      </c>
      <c r="F9" s="295">
        <v>227222.01</v>
      </c>
      <c r="G9" s="295">
        <v>0</v>
      </c>
      <c r="H9" s="295">
        <v>103404.09</v>
      </c>
      <c r="I9" s="62">
        <v>757035.11</v>
      </c>
      <c r="J9" s="62">
        <v>1101362.94</v>
      </c>
      <c r="K9" s="62"/>
      <c r="L9" s="62"/>
      <c r="N9" s="297">
        <v>12960</v>
      </c>
      <c r="Q9" s="62"/>
      <c r="R9" s="62"/>
      <c r="S9" s="62">
        <v>-25488.1</v>
      </c>
      <c r="T9" s="62">
        <v>2266802.89</v>
      </c>
      <c r="U9" s="52"/>
      <c r="V9" s="52"/>
      <c r="W9" s="52">
        <v>741340.83</v>
      </c>
      <c r="X9" s="52"/>
      <c r="Y9" s="52">
        <v>411.21</v>
      </c>
      <c r="Z9" s="52">
        <v>871070</v>
      </c>
      <c r="AA9" s="52"/>
      <c r="AB9" s="52"/>
      <c r="AC9" s="300">
        <v>956108</v>
      </c>
      <c r="AD9" s="300"/>
      <c r="AE9" s="300"/>
      <c r="AF9" s="300">
        <v>460493.78</v>
      </c>
      <c r="AG9" s="300">
        <v>122743.35</v>
      </c>
      <c r="AH9" s="300"/>
      <c r="AI9" s="300"/>
      <c r="AJ9" s="300"/>
      <c r="AK9" s="300">
        <v>120684.11</v>
      </c>
      <c r="AL9" s="103">
        <f t="shared" si="1"/>
        <v>330626.09999999998</v>
      </c>
      <c r="AM9" s="37">
        <f t="shared" si="2"/>
        <v>12960</v>
      </c>
      <c r="AN9" s="26">
        <f t="shared" si="3"/>
        <v>317666.09999999998</v>
      </c>
      <c r="AO9" s="17">
        <f t="shared" si="4"/>
        <v>1612822.04</v>
      </c>
      <c r="AP9" s="19">
        <f t="shared" si="5"/>
        <v>1660029.2400000002</v>
      </c>
      <c r="AQ9" s="32">
        <f t="shared" si="6"/>
        <v>-47207.200000000186</v>
      </c>
    </row>
    <row r="10" spans="1:43" x14ac:dyDescent="0.2">
      <c r="A10" t="s">
        <v>538</v>
      </c>
      <c r="B10" t="s">
        <v>540</v>
      </c>
      <c r="C10" s="97">
        <v>2627</v>
      </c>
      <c r="D10" s="74" t="s">
        <v>1275</v>
      </c>
      <c r="E10" s="62" t="s">
        <v>2177</v>
      </c>
      <c r="F10" s="295">
        <v>247186.65</v>
      </c>
      <c r="G10" s="295">
        <v>7800</v>
      </c>
      <c r="H10" s="295">
        <v>175084.02</v>
      </c>
      <c r="I10" s="62">
        <v>946765.54</v>
      </c>
      <c r="J10" s="62">
        <v>706266.36</v>
      </c>
      <c r="K10" s="62"/>
      <c r="L10" s="62"/>
      <c r="N10" s="297">
        <v>31624</v>
      </c>
      <c r="Q10" s="62">
        <v>18000</v>
      </c>
      <c r="R10" s="62"/>
      <c r="S10" s="62">
        <v>-1347413.33</v>
      </c>
      <c r="T10" s="62">
        <v>2678016.84</v>
      </c>
      <c r="U10" s="52"/>
      <c r="V10" s="52"/>
      <c r="W10" s="52">
        <v>1555767.06</v>
      </c>
      <c r="X10" s="52"/>
      <c r="Y10" s="52">
        <v>670.84</v>
      </c>
      <c r="Z10" s="52">
        <v>1075860</v>
      </c>
      <c r="AA10" s="52"/>
      <c r="AB10" s="52"/>
      <c r="AC10" s="300">
        <v>1197265</v>
      </c>
      <c r="AD10" s="300"/>
      <c r="AE10" s="300"/>
      <c r="AF10" s="300">
        <v>630774.39</v>
      </c>
      <c r="AG10" s="300">
        <v>95374.45</v>
      </c>
      <c r="AH10" s="300"/>
      <c r="AI10" s="300"/>
      <c r="AJ10" s="300"/>
      <c r="AK10" s="300"/>
      <c r="AL10" s="103">
        <f t="shared" si="1"/>
        <v>430070.67</v>
      </c>
      <c r="AM10" s="37">
        <f t="shared" si="2"/>
        <v>31624</v>
      </c>
      <c r="AN10" s="26">
        <f t="shared" si="3"/>
        <v>398446.67</v>
      </c>
      <c r="AO10" s="17">
        <f t="shared" si="4"/>
        <v>2632297.9000000004</v>
      </c>
      <c r="AP10" s="19">
        <f t="shared" si="5"/>
        <v>1923413.84</v>
      </c>
      <c r="AQ10" s="32">
        <f t="shared" si="6"/>
        <v>708884.06000000029</v>
      </c>
    </row>
    <row r="11" spans="1:43" x14ac:dyDescent="0.2">
      <c r="A11" t="s">
        <v>538</v>
      </c>
      <c r="B11" t="s">
        <v>540</v>
      </c>
      <c r="C11" s="97">
        <v>2345</v>
      </c>
      <c r="D11" s="74" t="s">
        <v>1276</v>
      </c>
      <c r="E11" s="62" t="s">
        <v>2178</v>
      </c>
      <c r="F11" s="295">
        <v>91351.360000000001</v>
      </c>
      <c r="G11" s="295">
        <v>0</v>
      </c>
      <c r="H11" s="295">
        <v>132837.93</v>
      </c>
      <c r="I11" s="62">
        <v>2131253.63</v>
      </c>
      <c r="J11" s="62">
        <v>200766.4</v>
      </c>
      <c r="K11" s="62"/>
      <c r="L11" s="62"/>
      <c r="N11" s="297">
        <v>6300</v>
      </c>
      <c r="P11" s="297">
        <v>25804.73</v>
      </c>
      <c r="Q11" s="62">
        <v>18000</v>
      </c>
      <c r="R11" s="62"/>
      <c r="S11" s="62">
        <v>2087829.96</v>
      </c>
      <c r="T11" s="62">
        <v>585220.22</v>
      </c>
      <c r="U11" s="52"/>
      <c r="V11" s="52"/>
      <c r="W11" s="52">
        <v>1048690.31</v>
      </c>
      <c r="X11" s="52">
        <v>20000</v>
      </c>
      <c r="Y11" s="52">
        <v>359.73</v>
      </c>
      <c r="Z11" s="52">
        <v>724880</v>
      </c>
      <c r="AA11" s="52"/>
      <c r="AB11" s="52"/>
      <c r="AC11" s="300">
        <v>1010650</v>
      </c>
      <c r="AD11" s="300"/>
      <c r="AE11" s="300"/>
      <c r="AF11" s="300">
        <v>789889.18</v>
      </c>
      <c r="AG11" s="300">
        <v>105628.45</v>
      </c>
      <c r="AH11" s="300"/>
      <c r="AI11" s="300"/>
      <c r="AJ11" s="300"/>
      <c r="AK11" s="300">
        <v>24925</v>
      </c>
      <c r="AL11" s="103">
        <f t="shared" si="1"/>
        <v>224189.28999999998</v>
      </c>
      <c r="AM11" s="37">
        <f t="shared" si="2"/>
        <v>32104.73</v>
      </c>
      <c r="AN11" s="26">
        <f t="shared" si="3"/>
        <v>192084.55999999997</v>
      </c>
      <c r="AO11" s="17">
        <f t="shared" si="4"/>
        <v>1793930.04</v>
      </c>
      <c r="AP11" s="19">
        <f t="shared" si="5"/>
        <v>1931092.6300000001</v>
      </c>
      <c r="AQ11" s="32">
        <f t="shared" si="6"/>
        <v>-137162.59000000008</v>
      </c>
    </row>
    <row r="12" spans="1:43" x14ac:dyDescent="0.2">
      <c r="A12" t="s">
        <v>538</v>
      </c>
      <c r="B12" t="s">
        <v>540</v>
      </c>
      <c r="C12" s="97">
        <v>2209</v>
      </c>
      <c r="D12" s="74" t="s">
        <v>1277</v>
      </c>
      <c r="E12" s="62" t="s">
        <v>2179</v>
      </c>
      <c r="F12" s="295">
        <v>475191.08</v>
      </c>
      <c r="G12" s="295">
        <v>0</v>
      </c>
      <c r="H12" s="295">
        <v>303396.46999999997</v>
      </c>
      <c r="I12" s="62">
        <v>525696.86</v>
      </c>
      <c r="J12" s="62">
        <v>1045656.32</v>
      </c>
      <c r="K12" s="62"/>
      <c r="L12" s="62"/>
      <c r="N12" s="297">
        <v>150</v>
      </c>
      <c r="Q12" s="62">
        <v>55000</v>
      </c>
      <c r="R12" s="62"/>
      <c r="S12" s="62">
        <v>282806.27</v>
      </c>
      <c r="T12" s="62">
        <v>1804328.64</v>
      </c>
      <c r="U12" s="52"/>
      <c r="V12" s="52"/>
      <c r="W12" s="52">
        <v>964264.08</v>
      </c>
      <c r="X12" s="52"/>
      <c r="Y12" s="52">
        <v>811.19</v>
      </c>
      <c r="Z12" s="52">
        <v>1286170</v>
      </c>
      <c r="AA12" s="52"/>
      <c r="AB12" s="52"/>
      <c r="AC12" s="300">
        <v>1346170</v>
      </c>
      <c r="AD12" s="300"/>
      <c r="AE12" s="300">
        <v>7212</v>
      </c>
      <c r="AF12" s="300">
        <v>299301.59999999998</v>
      </c>
      <c r="AG12" s="300">
        <v>163025.85</v>
      </c>
      <c r="AH12" s="300"/>
      <c r="AI12" s="300"/>
      <c r="AJ12" s="300"/>
      <c r="AK12" s="300">
        <v>225000</v>
      </c>
      <c r="AL12" s="103">
        <f t="shared" si="1"/>
        <v>778587.55</v>
      </c>
      <c r="AM12" s="37">
        <f t="shared" si="2"/>
        <v>150</v>
      </c>
      <c r="AN12" s="26">
        <f t="shared" si="3"/>
        <v>778437.55</v>
      </c>
      <c r="AO12" s="17">
        <f t="shared" si="4"/>
        <v>2251245.27</v>
      </c>
      <c r="AP12" s="19">
        <f t="shared" si="5"/>
        <v>2040709.4500000002</v>
      </c>
      <c r="AQ12" s="32">
        <f t="shared" si="6"/>
        <v>210535.81999999983</v>
      </c>
    </row>
    <row r="13" spans="1:43" x14ac:dyDescent="0.2">
      <c r="A13" t="s">
        <v>538</v>
      </c>
      <c r="B13" t="s">
        <v>540</v>
      </c>
      <c r="C13" s="97">
        <v>2329</v>
      </c>
      <c r="D13" s="74" t="s">
        <v>1278</v>
      </c>
      <c r="E13" s="62" t="s">
        <v>2180</v>
      </c>
      <c r="F13" s="295">
        <v>160700.29</v>
      </c>
      <c r="G13" s="295">
        <v>0</v>
      </c>
      <c r="H13" s="295">
        <v>58369.17</v>
      </c>
      <c r="I13" s="62">
        <v>194216.97</v>
      </c>
      <c r="J13" s="62">
        <v>315560.09000000003</v>
      </c>
      <c r="K13" s="62"/>
      <c r="L13" s="62"/>
      <c r="N13" s="297">
        <v>87498</v>
      </c>
      <c r="Q13" s="62">
        <v>35000</v>
      </c>
      <c r="R13" s="62"/>
      <c r="S13" s="62">
        <v>-148025.70000000001</v>
      </c>
      <c r="T13" s="62">
        <v>667029.63</v>
      </c>
      <c r="U13" s="52"/>
      <c r="V13" s="52"/>
      <c r="W13" s="52">
        <v>838886.83</v>
      </c>
      <c r="X13" s="52"/>
      <c r="Y13" s="52">
        <v>256.63</v>
      </c>
      <c r="Z13" s="52">
        <v>1081010</v>
      </c>
      <c r="AA13" s="52"/>
      <c r="AB13" s="52"/>
      <c r="AC13" s="300">
        <v>1350187</v>
      </c>
      <c r="AD13" s="300"/>
      <c r="AE13" s="300"/>
      <c r="AF13" s="300">
        <v>434276.72</v>
      </c>
      <c r="AG13" s="300">
        <v>34594.15</v>
      </c>
      <c r="AH13" s="300"/>
      <c r="AI13" s="300"/>
      <c r="AJ13" s="300"/>
      <c r="AK13" s="300"/>
      <c r="AL13" s="103">
        <f t="shared" si="1"/>
        <v>219069.46000000002</v>
      </c>
      <c r="AM13" s="37">
        <f t="shared" si="2"/>
        <v>87498</v>
      </c>
      <c r="AN13" s="26">
        <f t="shared" si="3"/>
        <v>131571.46000000002</v>
      </c>
      <c r="AO13" s="17">
        <f t="shared" si="4"/>
        <v>1920153.46</v>
      </c>
      <c r="AP13" s="19">
        <f t="shared" si="5"/>
        <v>1819057.8699999999</v>
      </c>
      <c r="AQ13" s="32">
        <f t="shared" si="6"/>
        <v>101095.59000000008</v>
      </c>
    </row>
    <row r="14" spans="1:43" x14ac:dyDescent="0.2">
      <c r="A14" t="s">
        <v>538</v>
      </c>
      <c r="B14" t="s">
        <v>540</v>
      </c>
      <c r="C14" s="97">
        <v>2781</v>
      </c>
      <c r="D14" s="74" t="s">
        <v>1279</v>
      </c>
      <c r="E14" s="62" t="s">
        <v>2181</v>
      </c>
      <c r="F14" s="295">
        <v>58059.59</v>
      </c>
      <c r="G14" s="295">
        <v>0</v>
      </c>
      <c r="H14" s="295">
        <v>369401.52</v>
      </c>
      <c r="I14" s="62">
        <v>3</v>
      </c>
      <c r="J14" s="62">
        <v>343301.5</v>
      </c>
      <c r="K14" s="62"/>
      <c r="L14" s="62"/>
      <c r="N14" s="297">
        <v>16150</v>
      </c>
      <c r="Q14" s="62">
        <v>15000</v>
      </c>
      <c r="R14" s="62"/>
      <c r="S14" s="62">
        <v>-208103.87</v>
      </c>
      <c r="T14" s="62">
        <v>818351.54</v>
      </c>
      <c r="U14" s="52"/>
      <c r="V14" s="52"/>
      <c r="W14" s="52">
        <v>1277844.78</v>
      </c>
      <c r="X14" s="52"/>
      <c r="Y14" s="52">
        <v>181.47</v>
      </c>
      <c r="Z14" s="52">
        <v>622330</v>
      </c>
      <c r="AA14" s="52"/>
      <c r="AB14" s="52">
        <v>400000</v>
      </c>
      <c r="AC14" s="300">
        <v>884456</v>
      </c>
      <c r="AD14" s="300"/>
      <c r="AE14" s="300"/>
      <c r="AF14" s="300">
        <v>1239393.6599999999</v>
      </c>
      <c r="AG14" s="300">
        <v>34616.65</v>
      </c>
      <c r="AH14" s="300"/>
      <c r="AI14" s="300"/>
      <c r="AJ14" s="300"/>
      <c r="AK14" s="300"/>
      <c r="AL14" s="103">
        <f t="shared" si="1"/>
        <v>427461.11</v>
      </c>
      <c r="AM14" s="37">
        <f t="shared" si="2"/>
        <v>16150</v>
      </c>
      <c r="AN14" s="26">
        <f t="shared" si="3"/>
        <v>411311.11</v>
      </c>
      <c r="AO14" s="17">
        <f t="shared" si="4"/>
        <v>2300356.25</v>
      </c>
      <c r="AP14" s="19">
        <f t="shared" si="5"/>
        <v>2158466.31</v>
      </c>
      <c r="AQ14" s="32">
        <f t="shared" si="6"/>
        <v>141889.93999999994</v>
      </c>
    </row>
    <row r="15" spans="1:43" x14ac:dyDescent="0.2">
      <c r="A15" t="s">
        <v>538</v>
      </c>
      <c r="B15" t="s">
        <v>540</v>
      </c>
      <c r="C15" s="97">
        <v>3427</v>
      </c>
      <c r="D15" s="74" t="s">
        <v>1280</v>
      </c>
      <c r="E15" s="62" t="s">
        <v>2182</v>
      </c>
      <c r="F15" s="295">
        <v>135371.97</v>
      </c>
      <c r="G15" s="295">
        <v>0</v>
      </c>
      <c r="H15" s="295">
        <v>153337.63</v>
      </c>
      <c r="I15" s="62">
        <v>1949904.37</v>
      </c>
      <c r="J15" s="62">
        <v>324245.68</v>
      </c>
      <c r="K15" s="62"/>
      <c r="L15" s="62"/>
      <c r="N15" s="297">
        <v>15700</v>
      </c>
      <c r="P15" s="297">
        <v>196.26</v>
      </c>
      <c r="Q15" s="62"/>
      <c r="R15" s="62"/>
      <c r="S15" s="62">
        <v>-1432241.36</v>
      </c>
      <c r="T15" s="62">
        <v>3873985.05</v>
      </c>
      <c r="U15" s="52"/>
      <c r="V15" s="52"/>
      <c r="W15" s="52">
        <v>1074367.29</v>
      </c>
      <c r="X15" s="52">
        <v>107750</v>
      </c>
      <c r="Y15" s="52">
        <v>263</v>
      </c>
      <c r="Z15" s="52">
        <v>1171430</v>
      </c>
      <c r="AA15" s="52"/>
      <c r="AB15" s="52"/>
      <c r="AC15" s="300">
        <v>1425308</v>
      </c>
      <c r="AD15" s="300"/>
      <c r="AE15" s="300">
        <v>10792</v>
      </c>
      <c r="AF15" s="300">
        <v>725421.44</v>
      </c>
      <c r="AG15" s="300">
        <v>73793.149999999994</v>
      </c>
      <c r="AH15" s="300"/>
      <c r="AI15" s="300"/>
      <c r="AJ15" s="300"/>
      <c r="AK15" s="300"/>
      <c r="AL15" s="103">
        <f t="shared" si="1"/>
        <v>288709.59999999998</v>
      </c>
      <c r="AM15" s="37">
        <f t="shared" si="2"/>
        <v>15896.26</v>
      </c>
      <c r="AN15" s="26">
        <f t="shared" si="3"/>
        <v>272813.33999999997</v>
      </c>
      <c r="AO15" s="17">
        <f t="shared" si="4"/>
        <v>2353810.29</v>
      </c>
      <c r="AP15" s="19">
        <f t="shared" si="5"/>
        <v>2235314.59</v>
      </c>
      <c r="AQ15" s="32">
        <f t="shared" si="6"/>
        <v>118495.70000000019</v>
      </c>
    </row>
    <row r="16" spans="1:43" x14ac:dyDescent="0.2">
      <c r="A16" t="s">
        <v>538</v>
      </c>
      <c r="B16" t="s">
        <v>540</v>
      </c>
      <c r="C16" s="97">
        <v>2582</v>
      </c>
      <c r="D16" s="74" t="s">
        <v>1281</v>
      </c>
      <c r="E16" s="62" t="s">
        <v>2183</v>
      </c>
      <c r="F16" s="295">
        <v>26260.61</v>
      </c>
      <c r="G16" s="295">
        <v>7800</v>
      </c>
      <c r="H16" s="295">
        <v>134882.64000000001</v>
      </c>
      <c r="I16" s="62">
        <v>1548915.86</v>
      </c>
      <c r="J16" s="62">
        <v>205672.57</v>
      </c>
      <c r="K16" s="62"/>
      <c r="L16" s="62"/>
      <c r="N16" s="297">
        <v>47944</v>
      </c>
      <c r="Q16" s="62"/>
      <c r="R16" s="62"/>
      <c r="S16" s="62">
        <v>-119692.8</v>
      </c>
      <c r="T16" s="62">
        <v>2037072.22</v>
      </c>
      <c r="U16" s="52"/>
      <c r="V16" s="52"/>
      <c r="W16" s="52">
        <v>835797.39</v>
      </c>
      <c r="X16" s="52"/>
      <c r="Y16" s="52">
        <v>155.01</v>
      </c>
      <c r="Z16" s="52">
        <v>809380</v>
      </c>
      <c r="AA16" s="52"/>
      <c r="AB16" s="52">
        <v>80000</v>
      </c>
      <c r="AC16" s="300">
        <v>1103682</v>
      </c>
      <c r="AD16" s="300"/>
      <c r="AE16" s="300"/>
      <c r="AF16" s="300">
        <v>509348.19</v>
      </c>
      <c r="AG16" s="300">
        <v>72365.95</v>
      </c>
      <c r="AH16" s="300"/>
      <c r="AI16" s="300"/>
      <c r="AJ16" s="300"/>
      <c r="AK16" s="300">
        <v>70000</v>
      </c>
      <c r="AL16" s="103">
        <f t="shared" si="1"/>
        <v>168943.25</v>
      </c>
      <c r="AM16" s="37">
        <f t="shared" si="2"/>
        <v>47944</v>
      </c>
      <c r="AN16" s="26">
        <f t="shared" si="3"/>
        <v>120999.25</v>
      </c>
      <c r="AO16" s="17">
        <f t="shared" si="4"/>
        <v>1725332.4</v>
      </c>
      <c r="AP16" s="19">
        <f t="shared" si="5"/>
        <v>1755396.14</v>
      </c>
      <c r="AQ16" s="32">
        <f t="shared" si="6"/>
        <v>-30063.739999999991</v>
      </c>
    </row>
    <row r="17" spans="1:43" x14ac:dyDescent="0.2">
      <c r="A17" t="s">
        <v>538</v>
      </c>
      <c r="B17" t="s">
        <v>540</v>
      </c>
      <c r="C17" s="97">
        <v>1491</v>
      </c>
      <c r="D17" s="74" t="s">
        <v>1282</v>
      </c>
      <c r="E17" s="62" t="s">
        <v>2184</v>
      </c>
      <c r="F17" s="295">
        <v>251903.44</v>
      </c>
      <c r="G17" s="295">
        <v>0</v>
      </c>
      <c r="H17" s="295">
        <v>55404.31</v>
      </c>
      <c r="I17" s="62">
        <v>280330.23999999999</v>
      </c>
      <c r="J17" s="62">
        <v>516553</v>
      </c>
      <c r="K17" s="62"/>
      <c r="L17" s="62"/>
      <c r="N17" s="297">
        <v>19090</v>
      </c>
      <c r="Q17" s="62"/>
      <c r="R17" s="62"/>
      <c r="S17" s="62">
        <v>-174280.82</v>
      </c>
      <c r="T17" s="62">
        <v>2706524.69</v>
      </c>
      <c r="U17" s="52"/>
      <c r="V17" s="52"/>
      <c r="W17" s="52">
        <v>690067.14</v>
      </c>
      <c r="X17" s="52">
        <v>73350</v>
      </c>
      <c r="Y17" s="52">
        <v>556.82000000000005</v>
      </c>
      <c r="Z17" s="52">
        <v>924880</v>
      </c>
      <c r="AA17" s="52"/>
      <c r="AB17" s="52"/>
      <c r="AC17" s="300">
        <v>1035534</v>
      </c>
      <c r="AD17" s="300"/>
      <c r="AE17" s="300">
        <v>1120</v>
      </c>
      <c r="AF17" s="300">
        <v>2016241.89</v>
      </c>
      <c r="AG17" s="300">
        <v>74576.95</v>
      </c>
      <c r="AH17" s="300"/>
      <c r="AI17" s="300"/>
      <c r="AJ17" s="300"/>
      <c r="AK17" s="300"/>
      <c r="AL17" s="103">
        <f t="shared" si="1"/>
        <v>307307.75</v>
      </c>
      <c r="AM17" s="37">
        <f t="shared" si="2"/>
        <v>19090</v>
      </c>
      <c r="AN17" s="26">
        <f t="shared" si="3"/>
        <v>288217.75</v>
      </c>
      <c r="AO17" s="17">
        <f t="shared" si="4"/>
        <v>1688853.96</v>
      </c>
      <c r="AP17" s="19">
        <f t="shared" si="5"/>
        <v>3127472.84</v>
      </c>
      <c r="AQ17" s="32">
        <f t="shared" si="6"/>
        <v>-1438618.88</v>
      </c>
    </row>
    <row r="18" spans="1:43" x14ac:dyDescent="0.2">
      <c r="A18" t="s">
        <v>538</v>
      </c>
      <c r="B18" t="s">
        <v>540</v>
      </c>
      <c r="C18" s="97">
        <v>2154</v>
      </c>
      <c r="D18" s="74" t="s">
        <v>1283</v>
      </c>
      <c r="E18" s="62" t="s">
        <v>2185</v>
      </c>
      <c r="F18" s="295">
        <v>120998.46</v>
      </c>
      <c r="G18" s="295">
        <v>60200</v>
      </c>
      <c r="H18" s="295">
        <v>79064.570000000007</v>
      </c>
      <c r="I18" s="62">
        <v>83665.039999999994</v>
      </c>
      <c r="J18" s="62">
        <v>234744.75</v>
      </c>
      <c r="K18" s="62"/>
      <c r="L18" s="62"/>
      <c r="N18" s="297">
        <v>11650</v>
      </c>
      <c r="Q18" s="62"/>
      <c r="R18" s="62"/>
      <c r="S18" s="62">
        <v>128166.69</v>
      </c>
      <c r="T18" s="62">
        <v>865508.28</v>
      </c>
      <c r="U18" s="52"/>
      <c r="V18" s="52"/>
      <c r="W18" s="52">
        <v>1564160.5</v>
      </c>
      <c r="X18" s="52"/>
      <c r="Y18" s="52">
        <v>270.82</v>
      </c>
      <c r="Z18" s="52">
        <v>1274960</v>
      </c>
      <c r="AA18" s="52"/>
      <c r="AB18" s="52"/>
      <c r="AC18" s="300">
        <v>1356960</v>
      </c>
      <c r="AD18" s="300"/>
      <c r="AE18" s="300">
        <v>2000</v>
      </c>
      <c r="AF18" s="300">
        <v>1816629.87</v>
      </c>
      <c r="AG18" s="300">
        <v>91640.55</v>
      </c>
      <c r="AH18" s="300"/>
      <c r="AI18" s="300"/>
      <c r="AJ18" s="300"/>
      <c r="AK18" s="300"/>
      <c r="AL18" s="103">
        <f t="shared" si="1"/>
        <v>260263.03000000003</v>
      </c>
      <c r="AM18" s="37">
        <f t="shared" si="2"/>
        <v>11650</v>
      </c>
      <c r="AN18" s="26">
        <f t="shared" si="3"/>
        <v>248613.03000000003</v>
      </c>
      <c r="AO18" s="17">
        <f t="shared" si="4"/>
        <v>2839391.3200000003</v>
      </c>
      <c r="AP18" s="19">
        <f t="shared" si="5"/>
        <v>3267230.42</v>
      </c>
      <c r="AQ18" s="32">
        <f t="shared" si="6"/>
        <v>-427839.09999999963</v>
      </c>
    </row>
    <row r="19" spans="1:43" x14ac:dyDescent="0.2">
      <c r="A19" t="s">
        <v>538</v>
      </c>
      <c r="B19" t="s">
        <v>540</v>
      </c>
      <c r="C19" s="97">
        <v>3909</v>
      </c>
      <c r="D19" s="74" t="s">
        <v>1284</v>
      </c>
      <c r="E19" s="62" t="s">
        <v>2186</v>
      </c>
      <c r="F19" s="295">
        <v>158174.19</v>
      </c>
      <c r="G19" s="295">
        <v>0</v>
      </c>
      <c r="H19" s="295">
        <v>78143.63</v>
      </c>
      <c r="I19" s="62">
        <v>48150.15</v>
      </c>
      <c r="J19" s="62">
        <v>162288.49</v>
      </c>
      <c r="K19" s="62"/>
      <c r="L19" s="62"/>
      <c r="N19" s="297">
        <v>38370</v>
      </c>
      <c r="Q19" s="62"/>
      <c r="R19" s="62"/>
      <c r="S19" s="62">
        <v>-2879858</v>
      </c>
      <c r="T19" s="62">
        <v>2831701.19</v>
      </c>
      <c r="U19" s="52"/>
      <c r="V19" s="52"/>
      <c r="W19" s="52">
        <v>1481109.18</v>
      </c>
      <c r="X19" s="52"/>
      <c r="Y19" s="52">
        <v>357.59</v>
      </c>
      <c r="Z19" s="52">
        <v>501850</v>
      </c>
      <c r="AA19" s="52"/>
      <c r="AB19" s="52"/>
      <c r="AC19" s="300">
        <v>782809.5</v>
      </c>
      <c r="AD19" s="300">
        <v>2500</v>
      </c>
      <c r="AE19" s="300">
        <v>960</v>
      </c>
      <c r="AF19" s="300">
        <v>674897.55</v>
      </c>
      <c r="AG19" s="300">
        <v>52619.95</v>
      </c>
      <c r="AH19" s="300"/>
      <c r="AI19" s="300"/>
      <c r="AJ19" s="300"/>
      <c r="AK19" s="300"/>
      <c r="AL19" s="103">
        <f t="shared" si="1"/>
        <v>236317.82</v>
      </c>
      <c r="AM19" s="37">
        <f t="shared" si="2"/>
        <v>38370</v>
      </c>
      <c r="AN19" s="26">
        <f t="shared" si="3"/>
        <v>197947.82</v>
      </c>
      <c r="AO19" s="17">
        <f t="shared" si="4"/>
        <v>1983316.77</v>
      </c>
      <c r="AP19" s="19">
        <f t="shared" si="5"/>
        <v>1513787</v>
      </c>
      <c r="AQ19" s="32">
        <f t="shared" si="6"/>
        <v>469529.77</v>
      </c>
    </row>
    <row r="20" spans="1:43" x14ac:dyDescent="0.2">
      <c r="A20" t="s">
        <v>538</v>
      </c>
      <c r="B20" t="s">
        <v>540</v>
      </c>
      <c r="C20" s="97">
        <v>2875</v>
      </c>
      <c r="D20" s="74" t="s">
        <v>1285</v>
      </c>
      <c r="E20" s="62" t="s">
        <v>2187</v>
      </c>
      <c r="F20" s="295">
        <v>393384.34</v>
      </c>
      <c r="G20" s="295">
        <v>7800</v>
      </c>
      <c r="H20" s="295">
        <v>224199.95</v>
      </c>
      <c r="I20" s="62">
        <v>2580676.91</v>
      </c>
      <c r="J20" s="62">
        <v>442215.59</v>
      </c>
      <c r="K20" s="62"/>
      <c r="L20" s="62"/>
      <c r="N20" s="297">
        <v>11550</v>
      </c>
      <c r="P20" s="297">
        <v>1000</v>
      </c>
      <c r="Q20" s="62"/>
      <c r="R20" s="62"/>
      <c r="S20" s="62">
        <v>-1934955.9</v>
      </c>
      <c r="T20" s="62">
        <v>5546813.3099999996</v>
      </c>
      <c r="U20" s="52"/>
      <c r="V20" s="52"/>
      <c r="W20" s="52">
        <v>952909.05</v>
      </c>
      <c r="X20" s="52"/>
      <c r="Y20" s="52">
        <v>907.13</v>
      </c>
      <c r="Z20" s="52">
        <v>770600</v>
      </c>
      <c r="AA20" s="52"/>
      <c r="AB20" s="52"/>
      <c r="AC20" s="300">
        <v>908940</v>
      </c>
      <c r="AD20" s="300"/>
      <c r="AE20" s="300">
        <v>41726</v>
      </c>
      <c r="AF20" s="300">
        <v>646270.15</v>
      </c>
      <c r="AG20" s="300">
        <v>91534.65</v>
      </c>
      <c r="AH20" s="300"/>
      <c r="AI20" s="300"/>
      <c r="AJ20" s="300"/>
      <c r="AK20" s="300">
        <v>1400</v>
      </c>
      <c r="AL20" s="103">
        <f t="shared" si="1"/>
        <v>625384.29</v>
      </c>
      <c r="AM20" s="37">
        <f t="shared" si="2"/>
        <v>12550</v>
      </c>
      <c r="AN20" s="26">
        <f t="shared" si="3"/>
        <v>612834.29</v>
      </c>
      <c r="AO20" s="17">
        <f t="shared" si="4"/>
        <v>1724416.1800000002</v>
      </c>
      <c r="AP20" s="19">
        <f t="shared" si="5"/>
        <v>1689870.7999999998</v>
      </c>
      <c r="AQ20" s="32">
        <f t="shared" si="6"/>
        <v>34545.380000000354</v>
      </c>
    </row>
    <row r="21" spans="1:43" x14ac:dyDescent="0.2">
      <c r="A21" t="s">
        <v>538</v>
      </c>
      <c r="B21" t="s">
        <v>540</v>
      </c>
      <c r="C21" s="97">
        <v>4102</v>
      </c>
      <c r="D21" s="74" t="s">
        <v>1286</v>
      </c>
      <c r="E21" s="62" t="s">
        <v>2188</v>
      </c>
      <c r="F21" s="295">
        <v>171930.69</v>
      </c>
      <c r="G21" s="295">
        <v>0</v>
      </c>
      <c r="H21" s="295">
        <v>60933.82</v>
      </c>
      <c r="I21" s="62">
        <v>2559295.7999999998</v>
      </c>
      <c r="J21" s="62">
        <v>1244248.27</v>
      </c>
      <c r="K21" s="62"/>
      <c r="L21" s="62"/>
      <c r="N21" s="297">
        <v>25652</v>
      </c>
      <c r="Q21" s="62">
        <v>33000</v>
      </c>
      <c r="R21" s="62"/>
      <c r="S21" s="62">
        <v>2638502.58</v>
      </c>
      <c r="T21" s="62">
        <v>1606327.04</v>
      </c>
      <c r="U21" s="52"/>
      <c r="V21" s="52"/>
      <c r="W21" s="52">
        <v>2770435.54</v>
      </c>
      <c r="X21" s="52">
        <v>3000</v>
      </c>
      <c r="Y21" s="52">
        <v>346.19</v>
      </c>
      <c r="Z21" s="52">
        <v>1746472</v>
      </c>
      <c r="AA21" s="52"/>
      <c r="AB21" s="52"/>
      <c r="AC21" s="300">
        <v>2291230</v>
      </c>
      <c r="AD21" s="300"/>
      <c r="AE21" s="300">
        <v>2720</v>
      </c>
      <c r="AF21" s="300">
        <v>2296571.9700000002</v>
      </c>
      <c r="AG21" s="300">
        <v>111488.8</v>
      </c>
      <c r="AH21" s="300"/>
      <c r="AI21" s="300"/>
      <c r="AJ21" s="300"/>
      <c r="AK21" s="300"/>
      <c r="AL21" s="103">
        <f t="shared" si="1"/>
        <v>232864.51</v>
      </c>
      <c r="AM21" s="37">
        <f t="shared" si="2"/>
        <v>25652</v>
      </c>
      <c r="AN21" s="26">
        <f t="shared" si="3"/>
        <v>207212.51</v>
      </c>
      <c r="AO21" s="17">
        <f t="shared" si="4"/>
        <v>4520253.7300000004</v>
      </c>
      <c r="AP21" s="19">
        <f t="shared" si="5"/>
        <v>4702010.7700000005</v>
      </c>
      <c r="AQ21" s="32">
        <f t="shared" si="6"/>
        <v>-181757.04000000004</v>
      </c>
    </row>
    <row r="22" spans="1:43" x14ac:dyDescent="0.2">
      <c r="A22" t="s">
        <v>538</v>
      </c>
      <c r="B22" t="s">
        <v>540</v>
      </c>
      <c r="C22" s="97">
        <v>3593</v>
      </c>
      <c r="D22" s="74" t="s">
        <v>1287</v>
      </c>
      <c r="E22" s="62" t="s">
        <v>2189</v>
      </c>
      <c r="F22" s="295">
        <v>338458.75</v>
      </c>
      <c r="G22" s="295">
        <v>0</v>
      </c>
      <c r="H22" s="295">
        <v>137291.12</v>
      </c>
      <c r="I22" s="62">
        <v>1935369.17</v>
      </c>
      <c r="J22" s="62">
        <v>510973.17</v>
      </c>
      <c r="K22" s="62"/>
      <c r="L22" s="62"/>
      <c r="N22" s="297">
        <v>10130</v>
      </c>
      <c r="P22" s="297">
        <v>698</v>
      </c>
      <c r="Q22" s="62"/>
      <c r="R22" s="62"/>
      <c r="S22" s="62">
        <v>1523738.49</v>
      </c>
      <c r="T22" s="62">
        <v>1373222.93</v>
      </c>
      <c r="U22" s="52"/>
      <c r="V22" s="52"/>
      <c r="W22" s="52">
        <v>935707.1</v>
      </c>
      <c r="X22" s="52"/>
      <c r="Y22" s="52">
        <v>728.99</v>
      </c>
      <c r="Z22" s="52">
        <v>1276430</v>
      </c>
      <c r="AA22" s="52"/>
      <c r="AB22" s="52"/>
      <c r="AC22" s="300">
        <v>1386532</v>
      </c>
      <c r="AD22" s="300">
        <v>11000</v>
      </c>
      <c r="AE22" s="300">
        <v>19720</v>
      </c>
      <c r="AF22" s="300">
        <v>613321.85</v>
      </c>
      <c r="AG22" s="300">
        <v>132957.45000000001</v>
      </c>
      <c r="AH22" s="300"/>
      <c r="AI22" s="300"/>
      <c r="AJ22" s="300"/>
      <c r="AK22" s="300"/>
      <c r="AL22" s="103">
        <f t="shared" si="1"/>
        <v>475749.87</v>
      </c>
      <c r="AM22" s="37">
        <f t="shared" si="2"/>
        <v>10828</v>
      </c>
      <c r="AN22" s="26">
        <f t="shared" si="3"/>
        <v>464921.87</v>
      </c>
      <c r="AO22" s="17">
        <f t="shared" si="4"/>
        <v>2212866.09</v>
      </c>
      <c r="AP22" s="19">
        <f t="shared" si="5"/>
        <v>2163531.3000000003</v>
      </c>
      <c r="AQ22" s="32">
        <f t="shared" si="6"/>
        <v>49334.789999999572</v>
      </c>
    </row>
    <row r="23" spans="1:43" x14ac:dyDescent="0.2">
      <c r="A23" t="s">
        <v>538</v>
      </c>
      <c r="B23" t="s">
        <v>540</v>
      </c>
      <c r="C23" s="97">
        <v>2119</v>
      </c>
      <c r="D23" s="74" t="s">
        <v>1288</v>
      </c>
      <c r="E23" s="62" t="s">
        <v>2190</v>
      </c>
      <c r="F23" s="295">
        <v>492575.14</v>
      </c>
      <c r="G23" s="295">
        <v>0</v>
      </c>
      <c r="H23" s="295">
        <v>139139.25</v>
      </c>
      <c r="I23" s="62">
        <v>2549567.54</v>
      </c>
      <c r="J23" s="62">
        <v>213337.85</v>
      </c>
      <c r="K23" s="62"/>
      <c r="L23" s="62"/>
      <c r="N23" s="297">
        <v>21251</v>
      </c>
      <c r="Q23" s="62"/>
      <c r="R23" s="62"/>
      <c r="S23" s="62">
        <v>3082603.73</v>
      </c>
      <c r="T23" s="62">
        <v>466379.49</v>
      </c>
      <c r="U23" s="52"/>
      <c r="V23" s="52"/>
      <c r="W23" s="52">
        <v>614568</v>
      </c>
      <c r="X23" s="52">
        <v>117555</v>
      </c>
      <c r="Y23" s="52">
        <v>1041.47</v>
      </c>
      <c r="Z23" s="52">
        <v>525030</v>
      </c>
      <c r="AA23" s="52"/>
      <c r="AB23" s="52">
        <v>119000</v>
      </c>
      <c r="AC23" s="300">
        <v>779190</v>
      </c>
      <c r="AD23" s="300"/>
      <c r="AE23" s="300"/>
      <c r="AF23" s="300">
        <v>577546.61</v>
      </c>
      <c r="AG23" s="300">
        <v>91096.3</v>
      </c>
      <c r="AH23" s="300"/>
      <c r="AI23" s="300"/>
      <c r="AJ23" s="300"/>
      <c r="AK23" s="300">
        <v>30000</v>
      </c>
      <c r="AL23" s="103">
        <f t="shared" si="1"/>
        <v>631714.39</v>
      </c>
      <c r="AM23" s="37">
        <f t="shared" si="2"/>
        <v>21251</v>
      </c>
      <c r="AN23" s="26">
        <f t="shared" si="3"/>
        <v>610463.39</v>
      </c>
      <c r="AO23" s="17">
        <f t="shared" si="4"/>
        <v>1377194.47</v>
      </c>
      <c r="AP23" s="19">
        <f t="shared" si="5"/>
        <v>1477832.91</v>
      </c>
      <c r="AQ23" s="32">
        <f t="shared" si="6"/>
        <v>-100638.43999999994</v>
      </c>
    </row>
    <row r="24" spans="1:43" x14ac:dyDescent="0.2">
      <c r="A24" t="s">
        <v>538</v>
      </c>
      <c r="B24" t="s">
        <v>540</v>
      </c>
      <c r="C24" s="97">
        <v>2646</v>
      </c>
      <c r="D24" s="74" t="s">
        <v>1289</v>
      </c>
      <c r="E24" s="62" t="s">
        <v>2191</v>
      </c>
      <c r="F24" s="295">
        <v>9062.2800000000007</v>
      </c>
      <c r="G24" s="295">
        <v>56000</v>
      </c>
      <c r="H24" s="295">
        <v>137987.66</v>
      </c>
      <c r="I24" s="62">
        <v>325572.96999999997</v>
      </c>
      <c r="J24" s="62">
        <v>385605.55</v>
      </c>
      <c r="K24" s="62"/>
      <c r="L24" s="62"/>
      <c r="N24" s="297">
        <v>21450</v>
      </c>
      <c r="Q24" s="62"/>
      <c r="R24" s="62"/>
      <c r="S24" s="62">
        <v>-448549.25</v>
      </c>
      <c r="T24" s="62">
        <v>1804328.64</v>
      </c>
      <c r="U24" s="52"/>
      <c r="V24" s="52"/>
      <c r="W24" s="52">
        <v>722419.13</v>
      </c>
      <c r="X24" s="52">
        <v>365800</v>
      </c>
      <c r="Y24" s="52">
        <v>265.18</v>
      </c>
      <c r="Z24" s="52">
        <v>837102</v>
      </c>
      <c r="AA24" s="52"/>
      <c r="AB24" s="52">
        <v>20000</v>
      </c>
      <c r="AC24" s="300">
        <v>956815</v>
      </c>
      <c r="AD24" s="300"/>
      <c r="AE24" s="300">
        <v>1500</v>
      </c>
      <c r="AF24" s="300">
        <v>1327287.19</v>
      </c>
      <c r="AG24" s="300">
        <v>53828.05</v>
      </c>
      <c r="AH24" s="300"/>
      <c r="AI24" s="300"/>
      <c r="AJ24" s="300"/>
      <c r="AK24" s="300">
        <v>3200</v>
      </c>
      <c r="AL24" s="103">
        <f t="shared" si="1"/>
        <v>203049.94</v>
      </c>
      <c r="AM24" s="37">
        <f t="shared" si="2"/>
        <v>21450</v>
      </c>
      <c r="AN24" s="26">
        <f t="shared" si="3"/>
        <v>181599.94</v>
      </c>
      <c r="AO24" s="17">
        <f t="shared" si="4"/>
        <v>1945586.3099999998</v>
      </c>
      <c r="AP24" s="19">
        <f t="shared" si="5"/>
        <v>2342630.2399999998</v>
      </c>
      <c r="AQ24" s="32">
        <f t="shared" si="6"/>
        <v>-397043.92999999993</v>
      </c>
    </row>
    <row r="25" spans="1:43" x14ac:dyDescent="0.2">
      <c r="A25" t="s">
        <v>538</v>
      </c>
      <c r="B25" t="s">
        <v>540</v>
      </c>
      <c r="C25" s="97">
        <v>6232</v>
      </c>
      <c r="D25" s="74" t="s">
        <v>1290</v>
      </c>
      <c r="E25" s="62" t="s">
        <v>2192</v>
      </c>
      <c r="F25" s="295">
        <v>236069.48</v>
      </c>
      <c r="G25" s="295">
        <v>10160</v>
      </c>
      <c r="H25" s="295">
        <v>385465.22</v>
      </c>
      <c r="I25" s="62">
        <v>457244.98</v>
      </c>
      <c r="J25" s="62">
        <v>93716.98</v>
      </c>
      <c r="K25" s="62"/>
      <c r="L25" s="62"/>
      <c r="N25" s="297">
        <v>26411.19</v>
      </c>
      <c r="Q25" s="62"/>
      <c r="R25" s="62"/>
      <c r="S25" s="62">
        <v>-630879.27</v>
      </c>
      <c r="T25" s="62">
        <v>1601555.91</v>
      </c>
      <c r="U25" s="52"/>
      <c r="V25" s="52"/>
      <c r="W25" s="52">
        <v>1967637.2</v>
      </c>
      <c r="X25" s="52">
        <v>500</v>
      </c>
      <c r="Y25" s="52">
        <v>452.98</v>
      </c>
      <c r="Z25" s="52">
        <v>774900</v>
      </c>
      <c r="AA25" s="52"/>
      <c r="AB25" s="52"/>
      <c r="AC25" s="300">
        <v>1143716</v>
      </c>
      <c r="AD25" s="300"/>
      <c r="AE25" s="300">
        <v>4300</v>
      </c>
      <c r="AF25" s="300">
        <v>1291717.45</v>
      </c>
      <c r="AG25" s="300">
        <v>90934.9</v>
      </c>
      <c r="AH25" s="300"/>
      <c r="AI25" s="300"/>
      <c r="AJ25" s="300"/>
      <c r="AK25" s="300">
        <v>1</v>
      </c>
      <c r="AL25" s="103">
        <f t="shared" si="1"/>
        <v>631694.69999999995</v>
      </c>
      <c r="AM25" s="37">
        <f t="shared" si="2"/>
        <v>26411.19</v>
      </c>
      <c r="AN25" s="26">
        <f t="shared" si="3"/>
        <v>605283.51</v>
      </c>
      <c r="AO25" s="17">
        <f t="shared" si="4"/>
        <v>2743490.1799999997</v>
      </c>
      <c r="AP25" s="19">
        <f t="shared" si="5"/>
        <v>2530669.35</v>
      </c>
      <c r="AQ25" s="32">
        <f t="shared" si="6"/>
        <v>212820.82999999961</v>
      </c>
    </row>
    <row r="26" spans="1:43" x14ac:dyDescent="0.2">
      <c r="A26" t="s">
        <v>538</v>
      </c>
      <c r="B26" t="s">
        <v>540</v>
      </c>
      <c r="C26" s="97">
        <v>5126</v>
      </c>
      <c r="D26" s="74" t="s">
        <v>1291</v>
      </c>
      <c r="E26" s="62" t="s">
        <v>2193</v>
      </c>
      <c r="F26" s="295">
        <v>149061.25</v>
      </c>
      <c r="G26" s="295">
        <v>0</v>
      </c>
      <c r="H26" s="295">
        <v>187694.68</v>
      </c>
      <c r="I26" s="62">
        <v>128700.22</v>
      </c>
      <c r="J26" s="62">
        <v>233923.39</v>
      </c>
      <c r="K26" s="62"/>
      <c r="L26" s="62"/>
      <c r="N26" s="297">
        <v>17400</v>
      </c>
      <c r="Q26" s="62"/>
      <c r="R26" s="62"/>
      <c r="S26" s="62">
        <v>-449481.79</v>
      </c>
      <c r="T26" s="62">
        <v>1188537.31</v>
      </c>
      <c r="U26" s="52"/>
      <c r="V26" s="52"/>
      <c r="W26" s="52">
        <v>915694.99</v>
      </c>
      <c r="X26" s="52"/>
      <c r="Y26" s="52">
        <v>353.8</v>
      </c>
      <c r="Z26" s="52">
        <v>846070</v>
      </c>
      <c r="AA26" s="52"/>
      <c r="AB26" s="52"/>
      <c r="AC26" s="300">
        <v>1118120</v>
      </c>
      <c r="AD26" s="300"/>
      <c r="AE26" s="300">
        <v>9660</v>
      </c>
      <c r="AF26" s="300">
        <v>612116.12</v>
      </c>
      <c r="AG26" s="300">
        <v>51108.65</v>
      </c>
      <c r="AH26" s="300"/>
      <c r="AI26" s="300"/>
      <c r="AJ26" s="300"/>
      <c r="AK26" s="300"/>
      <c r="AL26" s="103">
        <f t="shared" si="1"/>
        <v>336755.93</v>
      </c>
      <c r="AM26" s="37">
        <f t="shared" si="2"/>
        <v>17400</v>
      </c>
      <c r="AN26" s="26">
        <f t="shared" si="3"/>
        <v>319355.93</v>
      </c>
      <c r="AO26" s="17">
        <f t="shared" si="4"/>
        <v>1762118.79</v>
      </c>
      <c r="AP26" s="19">
        <f t="shared" si="5"/>
        <v>1791004.77</v>
      </c>
      <c r="AQ26" s="32">
        <f t="shared" si="6"/>
        <v>-28885.979999999981</v>
      </c>
    </row>
    <row r="27" spans="1:43" x14ac:dyDescent="0.2">
      <c r="A27" t="s">
        <v>538</v>
      </c>
      <c r="B27" t="s">
        <v>540</v>
      </c>
      <c r="C27" s="97">
        <v>2780</v>
      </c>
      <c r="D27" s="74" t="s">
        <v>1292</v>
      </c>
      <c r="E27" s="62" t="s">
        <v>2310</v>
      </c>
      <c r="F27" s="295">
        <v>166452.51</v>
      </c>
      <c r="G27" s="295">
        <v>0</v>
      </c>
      <c r="H27" s="295">
        <v>159639.20000000001</v>
      </c>
      <c r="I27" s="62">
        <v>687756.56</v>
      </c>
      <c r="J27" s="62">
        <v>321179.63</v>
      </c>
      <c r="K27" s="62"/>
      <c r="L27" s="62"/>
      <c r="N27" s="297">
        <v>20154</v>
      </c>
      <c r="P27" s="297">
        <v>415572.97</v>
      </c>
      <c r="Q27" s="62"/>
      <c r="R27" s="62"/>
      <c r="S27" s="62">
        <v>-1963265.48</v>
      </c>
      <c r="T27" s="62">
        <v>3378480.39</v>
      </c>
      <c r="U27" s="52"/>
      <c r="V27" s="52"/>
      <c r="W27" s="52">
        <v>318966.83</v>
      </c>
      <c r="X27" s="52"/>
      <c r="Y27" s="52">
        <v>323.11</v>
      </c>
      <c r="Z27" s="52">
        <v>917990</v>
      </c>
      <c r="AA27" s="52"/>
      <c r="AB27" s="52"/>
      <c r="AC27" s="300">
        <v>1124670</v>
      </c>
      <c r="AD27" s="300"/>
      <c r="AE27" s="300"/>
      <c r="AF27" s="300">
        <v>454393.62</v>
      </c>
      <c r="AG27" s="300">
        <v>164736.29999999999</v>
      </c>
      <c r="AH27" s="300"/>
      <c r="AI27" s="300"/>
      <c r="AJ27" s="300"/>
      <c r="AK27" s="300"/>
      <c r="AL27" s="103">
        <f t="shared" si="1"/>
        <v>326091.71000000002</v>
      </c>
      <c r="AM27" s="37">
        <f t="shared" si="2"/>
        <v>435726.97</v>
      </c>
      <c r="AN27" s="26">
        <f t="shared" si="3"/>
        <v>-109635.25999999995</v>
      </c>
      <c r="AO27" s="17">
        <f t="shared" si="4"/>
        <v>1237279.94</v>
      </c>
      <c r="AP27" s="19">
        <f t="shared" si="5"/>
        <v>1743799.9200000002</v>
      </c>
      <c r="AQ27" s="32">
        <f t="shared" si="6"/>
        <v>-506519.98000000021</v>
      </c>
    </row>
    <row r="28" spans="1:43" x14ac:dyDescent="0.2">
      <c r="A28" t="s">
        <v>538</v>
      </c>
      <c r="B28" t="s">
        <v>540</v>
      </c>
      <c r="C28" s="97">
        <v>2904</v>
      </c>
      <c r="D28" s="74" t="s">
        <v>1293</v>
      </c>
      <c r="E28" s="62" t="s">
        <v>2315</v>
      </c>
      <c r="F28" s="295">
        <v>232395.94</v>
      </c>
      <c r="G28" s="295">
        <v>7800</v>
      </c>
      <c r="H28" s="295">
        <v>149793.18</v>
      </c>
      <c r="I28" s="62">
        <v>3515596.2</v>
      </c>
      <c r="J28" s="62">
        <v>248787.91</v>
      </c>
      <c r="K28" s="62"/>
      <c r="L28" s="62"/>
      <c r="N28" s="297">
        <v>31698</v>
      </c>
      <c r="Q28" s="62"/>
      <c r="R28" s="62"/>
      <c r="S28" s="62">
        <v>-622551.92000000004</v>
      </c>
      <c r="T28" s="62">
        <v>4652638.84</v>
      </c>
      <c r="U28" s="52"/>
      <c r="V28" s="52"/>
      <c r="W28" s="52">
        <v>706389.83</v>
      </c>
      <c r="X28" s="52">
        <v>126850</v>
      </c>
      <c r="Y28" s="52">
        <v>622.07000000000005</v>
      </c>
      <c r="Z28" s="52">
        <v>361780</v>
      </c>
      <c r="AA28" s="52"/>
      <c r="AB28" s="52"/>
      <c r="AC28" s="300">
        <v>470712</v>
      </c>
      <c r="AD28" s="300"/>
      <c r="AE28" s="300">
        <v>7312</v>
      </c>
      <c r="AF28" s="300">
        <v>528638.93999999994</v>
      </c>
      <c r="AG28" s="300">
        <v>81723.649999999994</v>
      </c>
      <c r="AH28" s="300"/>
      <c r="AI28" s="300"/>
      <c r="AJ28" s="300"/>
      <c r="AK28" s="300"/>
      <c r="AL28" s="103">
        <f t="shared" si="1"/>
        <v>389989.12</v>
      </c>
      <c r="AM28" s="37">
        <f t="shared" si="2"/>
        <v>31698</v>
      </c>
      <c r="AN28" s="26">
        <f t="shared" si="3"/>
        <v>358291.12</v>
      </c>
      <c r="AO28" s="17">
        <f t="shared" si="4"/>
        <v>1195641.8999999999</v>
      </c>
      <c r="AP28" s="19">
        <f t="shared" si="5"/>
        <v>1088386.5899999999</v>
      </c>
      <c r="AQ28" s="32">
        <f t="shared" si="6"/>
        <v>107255.31000000006</v>
      </c>
    </row>
    <row r="29" spans="1:43" x14ac:dyDescent="0.2">
      <c r="A29" t="s">
        <v>543</v>
      </c>
      <c r="B29" t="s">
        <v>544</v>
      </c>
      <c r="C29" s="97">
        <v>3964</v>
      </c>
      <c r="D29" s="74" t="s">
        <v>1294</v>
      </c>
      <c r="E29" s="62" t="s">
        <v>2194</v>
      </c>
      <c r="F29" s="295">
        <v>526913.65</v>
      </c>
      <c r="G29" s="295">
        <v>29200</v>
      </c>
      <c r="H29" s="295">
        <v>7105.51</v>
      </c>
      <c r="I29" s="62">
        <v>2378581.16</v>
      </c>
      <c r="J29" s="62">
        <v>236224.22</v>
      </c>
      <c r="K29" s="62"/>
      <c r="L29" s="62"/>
      <c r="N29" s="297">
        <v>5460</v>
      </c>
      <c r="Q29" s="62"/>
      <c r="R29" s="62"/>
      <c r="S29" s="62">
        <v>-1057125.8</v>
      </c>
      <c r="T29" s="62">
        <v>3908830.71</v>
      </c>
      <c r="U29" s="52"/>
      <c r="V29" s="52"/>
      <c r="W29" s="52">
        <v>287302.33</v>
      </c>
      <c r="X29" s="52">
        <v>27790</v>
      </c>
      <c r="Y29" s="52">
        <v>194.97</v>
      </c>
      <c r="Z29" s="52">
        <v>1363020</v>
      </c>
      <c r="AA29" s="52"/>
      <c r="AB29" s="52">
        <v>2101906.87</v>
      </c>
      <c r="AC29" s="300">
        <v>1910314</v>
      </c>
      <c r="AD29" s="300"/>
      <c r="AE29" s="300">
        <v>7600</v>
      </c>
      <c r="AF29" s="300">
        <v>1314565.79</v>
      </c>
      <c r="AG29" s="300">
        <v>200399.75</v>
      </c>
      <c r="AH29" s="300">
        <v>1100</v>
      </c>
      <c r="AI29" s="300"/>
      <c r="AJ29" s="300"/>
      <c r="AK29" s="300"/>
      <c r="AL29" s="103">
        <f t="shared" si="1"/>
        <v>563219.16</v>
      </c>
      <c r="AM29" s="37">
        <f t="shared" si="2"/>
        <v>5460</v>
      </c>
      <c r="AN29" s="26">
        <f t="shared" si="3"/>
        <v>557759.16</v>
      </c>
      <c r="AO29" s="17">
        <f t="shared" si="4"/>
        <v>3780214.17</v>
      </c>
      <c r="AP29" s="19">
        <f t="shared" si="5"/>
        <v>3433979.54</v>
      </c>
      <c r="AQ29" s="32">
        <f t="shared" si="6"/>
        <v>346234.62999999989</v>
      </c>
    </row>
    <row r="30" spans="1:43" x14ac:dyDescent="0.2">
      <c r="A30" t="s">
        <v>543</v>
      </c>
      <c r="B30" t="s">
        <v>544</v>
      </c>
      <c r="C30" s="97">
        <v>5112</v>
      </c>
      <c r="D30" s="74" t="s">
        <v>1295</v>
      </c>
      <c r="E30" s="62" t="s">
        <v>2195</v>
      </c>
      <c r="F30" s="295">
        <v>349225.09</v>
      </c>
      <c r="G30" s="295">
        <v>115332</v>
      </c>
      <c r="H30" s="295">
        <v>80947.509999999995</v>
      </c>
      <c r="I30" s="62">
        <v>993552</v>
      </c>
      <c r="J30" s="62">
        <v>322993</v>
      </c>
      <c r="K30" s="62"/>
      <c r="L30" s="62"/>
      <c r="P30" s="297">
        <v>567000</v>
      </c>
      <c r="Q30" s="62"/>
      <c r="R30" s="62"/>
      <c r="S30" s="62">
        <v>-2673952.41</v>
      </c>
      <c r="T30" s="62">
        <v>3967213.3</v>
      </c>
      <c r="U30" s="52"/>
      <c r="V30" s="52">
        <v>431.69</v>
      </c>
      <c r="W30" s="52">
        <v>829568.96</v>
      </c>
      <c r="X30" s="52">
        <v>374000</v>
      </c>
      <c r="Y30" s="52"/>
      <c r="Z30" s="52">
        <v>1212420</v>
      </c>
      <c r="AA30" s="52"/>
      <c r="AB30" s="52">
        <v>100000</v>
      </c>
      <c r="AC30" s="300">
        <v>1550880</v>
      </c>
      <c r="AD30" s="300"/>
      <c r="AE30" s="300">
        <v>19908</v>
      </c>
      <c r="AF30" s="300">
        <v>784303.94</v>
      </c>
      <c r="AG30" s="300">
        <v>142516</v>
      </c>
      <c r="AH30" s="300">
        <v>5000</v>
      </c>
      <c r="AI30" s="300"/>
      <c r="AJ30" s="300"/>
      <c r="AK30" s="300"/>
      <c r="AL30" s="103">
        <f t="shared" si="1"/>
        <v>545504.6</v>
      </c>
      <c r="AM30" s="37">
        <f t="shared" si="2"/>
        <v>567000</v>
      </c>
      <c r="AN30" s="26">
        <f t="shared" si="3"/>
        <v>-21495.400000000023</v>
      </c>
      <c r="AO30" s="17">
        <f t="shared" si="4"/>
        <v>2516420.65</v>
      </c>
      <c r="AP30" s="19">
        <f t="shared" si="5"/>
        <v>2502607.94</v>
      </c>
      <c r="AQ30" s="32">
        <f t="shared" si="6"/>
        <v>13812.709999999963</v>
      </c>
    </row>
    <row r="31" spans="1:43" x14ac:dyDescent="0.2">
      <c r="A31" t="s">
        <v>543</v>
      </c>
      <c r="B31" t="s">
        <v>544</v>
      </c>
      <c r="C31" s="97">
        <v>2863</v>
      </c>
      <c r="D31" s="74" t="s">
        <v>1296</v>
      </c>
      <c r="E31" s="62" t="s">
        <v>2196</v>
      </c>
      <c r="F31" s="295">
        <v>288451.94</v>
      </c>
      <c r="G31" s="295">
        <v>10800</v>
      </c>
      <c r="H31" s="295">
        <v>53427.48</v>
      </c>
      <c r="I31" s="62">
        <v>48909</v>
      </c>
      <c r="J31" s="62">
        <v>366892.69</v>
      </c>
      <c r="K31" s="62"/>
      <c r="L31" s="62"/>
      <c r="Q31" s="62"/>
      <c r="R31" s="62"/>
      <c r="S31" s="62">
        <v>-933234.62</v>
      </c>
      <c r="T31" s="62">
        <v>1728640.99</v>
      </c>
      <c r="U31" s="52"/>
      <c r="V31" s="52"/>
      <c r="W31" s="52">
        <v>721352.78</v>
      </c>
      <c r="X31" s="52">
        <v>35000</v>
      </c>
      <c r="Y31" s="52">
        <v>585.17999999999995</v>
      </c>
      <c r="Z31" s="52">
        <v>1040470</v>
      </c>
      <c r="AA31" s="52"/>
      <c r="AB31" s="52"/>
      <c r="AC31" s="300">
        <v>1135160</v>
      </c>
      <c r="AD31" s="300"/>
      <c r="AE31" s="300">
        <v>14324</v>
      </c>
      <c r="AF31" s="300">
        <v>408285.44</v>
      </c>
      <c r="AG31" s="300">
        <v>171539.43</v>
      </c>
      <c r="AH31" s="300">
        <v>55000</v>
      </c>
      <c r="AI31" s="300"/>
      <c r="AJ31" s="300"/>
      <c r="AK31" s="300">
        <v>33894.35</v>
      </c>
      <c r="AL31" s="103">
        <f t="shared" si="1"/>
        <v>352679.42</v>
      </c>
      <c r="AM31" s="37">
        <f t="shared" si="2"/>
        <v>0</v>
      </c>
      <c r="AN31" s="26">
        <f t="shared" si="3"/>
        <v>352679.42</v>
      </c>
      <c r="AO31" s="17">
        <f t="shared" si="4"/>
        <v>1797407.96</v>
      </c>
      <c r="AP31" s="19">
        <f t="shared" si="5"/>
        <v>1818203.22</v>
      </c>
      <c r="AQ31" s="32">
        <f t="shared" si="6"/>
        <v>-20795.260000000009</v>
      </c>
    </row>
    <row r="32" spans="1:43" x14ac:dyDescent="0.2">
      <c r="A32" t="s">
        <v>543</v>
      </c>
      <c r="B32" t="s">
        <v>544</v>
      </c>
      <c r="C32" s="97">
        <v>3378</v>
      </c>
      <c r="D32" s="74" t="s">
        <v>1297</v>
      </c>
      <c r="E32" s="62" t="s">
        <v>2324</v>
      </c>
      <c r="F32" s="295">
        <v>185369.05</v>
      </c>
      <c r="G32" s="295">
        <v>60296</v>
      </c>
      <c r="H32" s="295">
        <v>254162.48</v>
      </c>
      <c r="I32" s="62">
        <v>44386.54</v>
      </c>
      <c r="J32" s="62">
        <v>319775.05</v>
      </c>
      <c r="K32" s="62"/>
      <c r="L32" s="62"/>
      <c r="P32" s="297">
        <v>83407.45</v>
      </c>
      <c r="Q32" s="62"/>
      <c r="R32" s="62"/>
      <c r="S32" s="62">
        <v>-1682054.14</v>
      </c>
      <c r="T32" s="62">
        <v>2399403.2599999998</v>
      </c>
      <c r="U32" s="52"/>
      <c r="V32" s="52"/>
      <c r="W32" s="52">
        <v>637442.9</v>
      </c>
      <c r="X32" s="52"/>
      <c r="Y32" s="52">
        <v>322.7</v>
      </c>
      <c r="Z32" s="52"/>
      <c r="AA32" s="52"/>
      <c r="AB32" s="52">
        <v>389351.33</v>
      </c>
      <c r="AC32" s="300">
        <v>242464</v>
      </c>
      <c r="AD32" s="300"/>
      <c r="AE32" s="300">
        <v>35414</v>
      </c>
      <c r="AF32" s="300">
        <v>446343.32</v>
      </c>
      <c r="AG32" s="300">
        <v>115694.51</v>
      </c>
      <c r="AH32" s="300"/>
      <c r="AI32" s="300"/>
      <c r="AJ32" s="300">
        <v>47000</v>
      </c>
      <c r="AK32" s="300">
        <v>5044.9399999999996</v>
      </c>
      <c r="AL32" s="103">
        <f t="shared" si="1"/>
        <v>499827.53</v>
      </c>
      <c r="AM32" s="37">
        <f t="shared" si="2"/>
        <v>83407.45</v>
      </c>
      <c r="AN32" s="26">
        <f t="shared" si="3"/>
        <v>416420.08</v>
      </c>
      <c r="AO32" s="17">
        <f t="shared" si="4"/>
        <v>1027116.9299999999</v>
      </c>
      <c r="AP32" s="19">
        <f t="shared" si="5"/>
        <v>891960.77</v>
      </c>
      <c r="AQ32" s="32">
        <f t="shared" si="6"/>
        <v>135156.15999999992</v>
      </c>
    </row>
    <row r="33" spans="1:43" x14ac:dyDescent="0.2">
      <c r="A33" t="s">
        <v>543</v>
      </c>
      <c r="B33" t="s">
        <v>544</v>
      </c>
      <c r="C33" s="97">
        <v>3946</v>
      </c>
      <c r="D33" s="74" t="s">
        <v>1298</v>
      </c>
      <c r="E33" s="62" t="s">
        <v>2197</v>
      </c>
      <c r="F33" s="295">
        <v>249040.21</v>
      </c>
      <c r="G33" s="295">
        <v>13500</v>
      </c>
      <c r="H33" s="295">
        <v>139317.29999999999</v>
      </c>
      <c r="I33" s="62">
        <v>11348441.300000001</v>
      </c>
      <c r="J33" s="62">
        <v>387479.65</v>
      </c>
      <c r="K33" s="62"/>
      <c r="L33" s="62"/>
      <c r="P33" s="297">
        <v>669.2</v>
      </c>
      <c r="Q33" s="62"/>
      <c r="R33" s="62"/>
      <c r="S33" s="62">
        <v>4131494.75</v>
      </c>
      <c r="T33" s="62">
        <v>8039383.1299999999</v>
      </c>
      <c r="U33" s="52"/>
      <c r="V33" s="52"/>
      <c r="W33" s="52">
        <v>909319.41</v>
      </c>
      <c r="X33" s="52">
        <v>54140</v>
      </c>
      <c r="Y33" s="52">
        <v>472.88</v>
      </c>
      <c r="Z33" s="52">
        <v>813490</v>
      </c>
      <c r="AA33" s="52"/>
      <c r="AB33" s="52">
        <v>347425</v>
      </c>
      <c r="AC33" s="300">
        <v>1336026</v>
      </c>
      <c r="AD33" s="300">
        <v>3040</v>
      </c>
      <c r="AE33" s="300">
        <v>15569</v>
      </c>
      <c r="AF33" s="300">
        <v>591902.73</v>
      </c>
      <c r="AG33" s="300">
        <v>170942.51</v>
      </c>
      <c r="AH33" s="300"/>
      <c r="AI33" s="300"/>
      <c r="AJ33" s="300"/>
      <c r="AK33" s="300">
        <v>9739.67</v>
      </c>
      <c r="AL33" s="103">
        <f t="shared" si="1"/>
        <v>401857.50999999995</v>
      </c>
      <c r="AM33" s="37">
        <f t="shared" si="2"/>
        <v>669.2</v>
      </c>
      <c r="AN33" s="26">
        <f t="shared" si="3"/>
        <v>401188.30999999994</v>
      </c>
      <c r="AO33" s="17">
        <f t="shared" si="4"/>
        <v>2124847.29</v>
      </c>
      <c r="AP33" s="19">
        <f t="shared" si="5"/>
        <v>2127219.91</v>
      </c>
      <c r="AQ33" s="32">
        <f t="shared" si="6"/>
        <v>-2372.6200000001118</v>
      </c>
    </row>
    <row r="34" spans="1:43" x14ac:dyDescent="0.2">
      <c r="A34" t="s">
        <v>543</v>
      </c>
      <c r="B34" t="s">
        <v>544</v>
      </c>
      <c r="C34" s="97">
        <v>4332</v>
      </c>
      <c r="D34" s="74" t="s">
        <v>1299</v>
      </c>
      <c r="E34" s="62" t="s">
        <v>2198</v>
      </c>
      <c r="F34" s="295">
        <v>193383.67</v>
      </c>
      <c r="G34" s="295">
        <v>0</v>
      </c>
      <c r="H34" s="295">
        <v>124659.81</v>
      </c>
      <c r="I34" s="62">
        <v>2127509.42</v>
      </c>
      <c r="J34" s="62">
        <v>197959.39</v>
      </c>
      <c r="K34" s="62"/>
      <c r="L34" s="62"/>
      <c r="Q34" s="62"/>
      <c r="R34" s="62"/>
      <c r="S34" s="62">
        <v>493932.08</v>
      </c>
      <c r="T34" s="62">
        <v>2109112.34</v>
      </c>
      <c r="U34" s="52">
        <v>322</v>
      </c>
      <c r="V34" s="52"/>
      <c r="W34" s="52">
        <v>895883.09</v>
      </c>
      <c r="X34" s="52"/>
      <c r="Y34" s="52">
        <v>894.29</v>
      </c>
      <c r="Z34" s="52">
        <v>877205</v>
      </c>
      <c r="AA34" s="52"/>
      <c r="AB34" s="52">
        <v>243600</v>
      </c>
      <c r="AC34" s="300">
        <v>1322375</v>
      </c>
      <c r="AD34" s="300">
        <v>1614</v>
      </c>
      <c r="AE34" s="300"/>
      <c r="AF34" s="300">
        <v>431401.95</v>
      </c>
      <c r="AG34" s="300">
        <v>177099.7</v>
      </c>
      <c r="AH34" s="300"/>
      <c r="AI34" s="300"/>
      <c r="AJ34" s="300"/>
      <c r="AK34" s="300">
        <v>27884.86</v>
      </c>
      <c r="AL34" s="103">
        <f t="shared" si="1"/>
        <v>318043.48</v>
      </c>
      <c r="AM34" s="37">
        <f t="shared" si="2"/>
        <v>0</v>
      </c>
      <c r="AN34" s="26">
        <f t="shared" si="3"/>
        <v>318043.48</v>
      </c>
      <c r="AO34" s="17">
        <f t="shared" si="4"/>
        <v>2017904.38</v>
      </c>
      <c r="AP34" s="19">
        <f t="shared" si="5"/>
        <v>1960375.51</v>
      </c>
      <c r="AQ34" s="32">
        <f t="shared" si="6"/>
        <v>57528.869999999879</v>
      </c>
    </row>
    <row r="35" spans="1:43" x14ac:dyDescent="0.2">
      <c r="A35" t="s">
        <v>543</v>
      </c>
      <c r="B35" t="s">
        <v>544</v>
      </c>
      <c r="C35" s="97">
        <v>2103</v>
      </c>
      <c r="D35" s="74" t="s">
        <v>1300</v>
      </c>
      <c r="E35" s="62" t="s">
        <v>2199</v>
      </c>
      <c r="F35" s="295">
        <v>83251.16</v>
      </c>
      <c r="G35" s="295">
        <v>0</v>
      </c>
      <c r="H35" s="295">
        <v>64970.59</v>
      </c>
      <c r="I35" s="62">
        <v>2278097.7400000002</v>
      </c>
      <c r="J35" s="62">
        <v>227746.53</v>
      </c>
      <c r="K35" s="62"/>
      <c r="L35" s="62"/>
      <c r="Q35" s="62"/>
      <c r="R35" s="62"/>
      <c r="S35" s="62">
        <v>783834.26</v>
      </c>
      <c r="T35" s="62">
        <v>2000000</v>
      </c>
      <c r="U35" s="52"/>
      <c r="V35" s="52"/>
      <c r="W35" s="52">
        <v>722452.77</v>
      </c>
      <c r="X35" s="52">
        <v>15840</v>
      </c>
      <c r="Y35" s="52">
        <v>391.99</v>
      </c>
      <c r="Z35" s="52"/>
      <c r="AA35" s="52"/>
      <c r="AB35" s="52">
        <v>154270</v>
      </c>
      <c r="AC35" s="300">
        <v>241820</v>
      </c>
      <c r="AD35" s="300"/>
      <c r="AE35" s="300">
        <v>22720</v>
      </c>
      <c r="AF35" s="300">
        <v>414318.9</v>
      </c>
      <c r="AG35" s="300">
        <v>171122.12</v>
      </c>
      <c r="AH35" s="300"/>
      <c r="AI35" s="300"/>
      <c r="AJ35" s="300"/>
      <c r="AK35" s="300">
        <v>155500</v>
      </c>
      <c r="AL35" s="103">
        <f t="shared" si="1"/>
        <v>148221.75</v>
      </c>
      <c r="AM35" s="37">
        <f t="shared" si="2"/>
        <v>0</v>
      </c>
      <c r="AN35" s="26">
        <f t="shared" si="3"/>
        <v>148221.75</v>
      </c>
      <c r="AO35" s="17">
        <f t="shared" si="4"/>
        <v>892954.76</v>
      </c>
      <c r="AP35" s="19">
        <f t="shared" si="5"/>
        <v>1005481.02</v>
      </c>
      <c r="AQ35" s="32">
        <f t="shared" si="6"/>
        <v>-112526.26000000001</v>
      </c>
    </row>
    <row r="36" spans="1:43" x14ac:dyDescent="0.2">
      <c r="A36" t="s">
        <v>543</v>
      </c>
      <c r="B36" t="s">
        <v>544</v>
      </c>
      <c r="C36" s="97">
        <v>2710</v>
      </c>
      <c r="D36" s="74" t="s">
        <v>1301</v>
      </c>
      <c r="E36" s="62" t="s">
        <v>2200</v>
      </c>
      <c r="F36" s="295">
        <v>177605.08</v>
      </c>
      <c r="G36" s="295">
        <v>0</v>
      </c>
      <c r="H36" s="295">
        <v>10607.42</v>
      </c>
      <c r="I36" s="62">
        <v>1304730.8500000001</v>
      </c>
      <c r="J36" s="62">
        <v>199023.4</v>
      </c>
      <c r="K36" s="62"/>
      <c r="L36" s="62"/>
      <c r="P36" s="297">
        <v>50000</v>
      </c>
      <c r="Q36" s="62"/>
      <c r="R36" s="62"/>
      <c r="S36" s="62">
        <v>-353366.24</v>
      </c>
      <c r="T36" s="62">
        <v>2067007.72</v>
      </c>
      <c r="U36" s="52"/>
      <c r="V36" s="52"/>
      <c r="W36" s="52">
        <v>689677.73</v>
      </c>
      <c r="X36" s="52"/>
      <c r="Y36" s="52">
        <v>485.45</v>
      </c>
      <c r="Z36" s="52"/>
      <c r="AA36" s="52"/>
      <c r="AB36" s="52"/>
      <c r="AC36" s="300">
        <v>177340</v>
      </c>
      <c r="AD36" s="300"/>
      <c r="AE36" s="300">
        <v>16622</v>
      </c>
      <c r="AF36" s="300">
        <v>437423.29</v>
      </c>
      <c r="AG36" s="300">
        <v>124370.62</v>
      </c>
      <c r="AH36" s="300">
        <v>240</v>
      </c>
      <c r="AI36" s="300"/>
      <c r="AJ36" s="300"/>
      <c r="AK36" s="300"/>
      <c r="AL36" s="103">
        <f t="shared" si="1"/>
        <v>188212.5</v>
      </c>
      <c r="AM36" s="37">
        <f t="shared" si="2"/>
        <v>50000</v>
      </c>
      <c r="AN36" s="26">
        <f t="shared" si="3"/>
        <v>138212.5</v>
      </c>
      <c r="AO36" s="17">
        <f t="shared" si="4"/>
        <v>690163.17999999993</v>
      </c>
      <c r="AP36" s="19">
        <f t="shared" si="5"/>
        <v>755995.91</v>
      </c>
      <c r="AQ36" s="32">
        <f t="shared" si="6"/>
        <v>-65832.730000000098</v>
      </c>
    </row>
    <row r="37" spans="1:43" x14ac:dyDescent="0.2">
      <c r="A37" t="s">
        <v>543</v>
      </c>
      <c r="B37" t="s">
        <v>544</v>
      </c>
      <c r="C37" s="97">
        <v>2476</v>
      </c>
      <c r="D37" s="74" t="s">
        <v>1302</v>
      </c>
      <c r="E37" s="62" t="s">
        <v>2201</v>
      </c>
      <c r="F37" s="295">
        <v>14733.16</v>
      </c>
      <c r="G37" s="295">
        <v>0</v>
      </c>
      <c r="H37" s="295">
        <v>80728.11</v>
      </c>
      <c r="I37" s="62">
        <v>560691.94999999995</v>
      </c>
      <c r="J37" s="62">
        <v>1005222.57</v>
      </c>
      <c r="K37" s="62"/>
      <c r="L37" s="62"/>
      <c r="Q37" s="62"/>
      <c r="R37" s="62"/>
      <c r="S37" s="62">
        <v>-790995.15</v>
      </c>
      <c r="T37" s="62">
        <v>2721924.84</v>
      </c>
      <c r="U37" s="52"/>
      <c r="V37" s="52"/>
      <c r="W37" s="52">
        <v>656719.21</v>
      </c>
      <c r="X37" s="52"/>
      <c r="Y37" s="52"/>
      <c r="Z37" s="52">
        <v>1030200</v>
      </c>
      <c r="AA37" s="52"/>
      <c r="AB37" s="52">
        <v>298720</v>
      </c>
      <c r="AC37" s="300">
        <v>1462189</v>
      </c>
      <c r="AD37" s="300"/>
      <c r="AE37" s="300">
        <v>19380</v>
      </c>
      <c r="AF37" s="300">
        <v>581100.56000000006</v>
      </c>
      <c r="AG37" s="300">
        <v>188649.55</v>
      </c>
      <c r="AH37" s="300"/>
      <c r="AI37" s="300"/>
      <c r="AJ37" s="300"/>
      <c r="AK37" s="300"/>
      <c r="AL37" s="103">
        <f t="shared" si="1"/>
        <v>95461.27</v>
      </c>
      <c r="AM37" s="37">
        <f t="shared" si="2"/>
        <v>0</v>
      </c>
      <c r="AN37" s="26">
        <f t="shared" si="3"/>
        <v>95461.27</v>
      </c>
      <c r="AO37" s="17">
        <f t="shared" si="4"/>
        <v>1985639.21</v>
      </c>
      <c r="AP37" s="19">
        <f t="shared" si="5"/>
        <v>2251319.11</v>
      </c>
      <c r="AQ37" s="32">
        <f t="shared" si="6"/>
        <v>-265679.89999999991</v>
      </c>
    </row>
    <row r="38" spans="1:43" x14ac:dyDescent="0.2">
      <c r="A38" t="s">
        <v>547</v>
      </c>
      <c r="B38" t="s">
        <v>548</v>
      </c>
      <c r="C38" s="97">
        <v>3590</v>
      </c>
      <c r="D38" s="74" t="s">
        <v>1303</v>
      </c>
      <c r="E38" s="62" t="s">
        <v>2202</v>
      </c>
      <c r="F38" s="295">
        <v>150782.20000000001</v>
      </c>
      <c r="G38" s="295">
        <v>0</v>
      </c>
      <c r="H38" s="295">
        <v>59348.35</v>
      </c>
      <c r="I38" s="62">
        <v>3</v>
      </c>
      <c r="J38" s="62">
        <v>-13465.58</v>
      </c>
      <c r="K38" s="62"/>
      <c r="L38" s="62"/>
      <c r="N38" s="297">
        <v>56550</v>
      </c>
      <c r="P38" s="297">
        <v>377.5</v>
      </c>
      <c r="Q38" s="62"/>
      <c r="R38" s="62"/>
      <c r="S38" s="62">
        <v>-1594</v>
      </c>
      <c r="T38" s="62">
        <v>1153430.04</v>
      </c>
      <c r="U38" s="52"/>
      <c r="V38" s="52"/>
      <c r="W38" s="52">
        <v>456615.17</v>
      </c>
      <c r="X38" s="52">
        <v>107100</v>
      </c>
      <c r="Y38" s="52">
        <v>565.01</v>
      </c>
      <c r="Z38" s="52">
        <v>921740</v>
      </c>
      <c r="AA38" s="52"/>
      <c r="AB38" s="52"/>
      <c r="AC38" s="300">
        <v>1164590</v>
      </c>
      <c r="AD38" s="300"/>
      <c r="AE38" s="300"/>
      <c r="AF38" s="300">
        <v>643907.6</v>
      </c>
      <c r="AG38" s="300">
        <v>72630.820000000007</v>
      </c>
      <c r="AH38" s="300"/>
      <c r="AI38" s="300"/>
      <c r="AJ38" s="300"/>
      <c r="AK38" s="300">
        <v>5593.64</v>
      </c>
      <c r="AL38" s="103">
        <f t="shared" si="1"/>
        <v>210130.55000000002</v>
      </c>
      <c r="AM38" s="37">
        <f t="shared" si="2"/>
        <v>56927.5</v>
      </c>
      <c r="AN38" s="26">
        <f t="shared" si="3"/>
        <v>153203.05000000002</v>
      </c>
      <c r="AO38" s="17">
        <f t="shared" si="4"/>
        <v>1486020.18</v>
      </c>
      <c r="AP38" s="19">
        <f t="shared" si="5"/>
        <v>1886722.06</v>
      </c>
      <c r="AQ38" s="32">
        <f t="shared" si="6"/>
        <v>-400701.88000000012</v>
      </c>
    </row>
    <row r="39" spans="1:43" x14ac:dyDescent="0.2">
      <c r="A39" t="s">
        <v>547</v>
      </c>
      <c r="B39" t="s">
        <v>548</v>
      </c>
      <c r="C39" s="97">
        <v>4275</v>
      </c>
      <c r="D39" s="74" t="s">
        <v>1304</v>
      </c>
      <c r="E39" s="62" t="s">
        <v>2203</v>
      </c>
      <c r="F39" s="295">
        <v>143200.57</v>
      </c>
      <c r="G39" s="295">
        <v>0</v>
      </c>
      <c r="H39" s="295">
        <v>154865.87</v>
      </c>
      <c r="I39" s="62">
        <v>-372008.89</v>
      </c>
      <c r="J39" s="62">
        <v>139275.04999999999</v>
      </c>
      <c r="K39" s="62"/>
      <c r="L39" s="62"/>
      <c r="N39" s="297">
        <v>215075</v>
      </c>
      <c r="P39" s="297">
        <v>1179.8699999999999</v>
      </c>
      <c r="Q39" s="62"/>
      <c r="R39" s="62">
        <v>-2304521.69</v>
      </c>
      <c r="S39" s="62">
        <v>-291259</v>
      </c>
      <c r="T39" s="62">
        <v>2737074.7</v>
      </c>
      <c r="U39" s="52"/>
      <c r="V39" s="52"/>
      <c r="W39" s="52">
        <v>555272.35</v>
      </c>
      <c r="X39" s="52">
        <v>171462</v>
      </c>
      <c r="Y39" s="52">
        <v>238.98</v>
      </c>
      <c r="Z39" s="52">
        <v>941920</v>
      </c>
      <c r="AA39" s="52"/>
      <c r="AB39" s="52">
        <v>40000</v>
      </c>
      <c r="AC39" s="300">
        <v>1116830</v>
      </c>
      <c r="AD39" s="300"/>
      <c r="AE39" s="300"/>
      <c r="AF39" s="300">
        <v>526476.93000000005</v>
      </c>
      <c r="AG39" s="300">
        <v>132683.01</v>
      </c>
      <c r="AH39" s="300"/>
      <c r="AI39" s="300"/>
      <c r="AJ39" s="300"/>
      <c r="AK39" s="300">
        <v>3343.24</v>
      </c>
      <c r="AL39" s="103">
        <f t="shared" si="1"/>
        <v>298066.44</v>
      </c>
      <c r="AM39" s="37">
        <f t="shared" si="2"/>
        <v>216254.87</v>
      </c>
      <c r="AN39" s="26">
        <f t="shared" si="3"/>
        <v>81811.570000000007</v>
      </c>
      <c r="AO39" s="17">
        <f t="shared" si="4"/>
        <v>1708893.33</v>
      </c>
      <c r="AP39" s="19">
        <f t="shared" si="5"/>
        <v>1779333.1800000002</v>
      </c>
      <c r="AQ39" s="32">
        <f t="shared" si="6"/>
        <v>-70439.850000000093</v>
      </c>
    </row>
    <row r="40" spans="1:43" x14ac:dyDescent="0.2">
      <c r="A40" t="s">
        <v>547</v>
      </c>
      <c r="B40" t="s">
        <v>548</v>
      </c>
      <c r="C40" s="97">
        <v>1050</v>
      </c>
      <c r="D40" s="74" t="s">
        <v>1305</v>
      </c>
      <c r="E40" s="62" t="s">
        <v>2204</v>
      </c>
      <c r="F40" s="295">
        <v>439983.72</v>
      </c>
      <c r="G40" s="295">
        <v>0</v>
      </c>
      <c r="H40" s="295">
        <v>117527.73</v>
      </c>
      <c r="I40" s="62">
        <v>196928.12</v>
      </c>
      <c r="J40" s="62">
        <v>159049.14000000001</v>
      </c>
      <c r="K40" s="62"/>
      <c r="L40" s="62"/>
      <c r="N40" s="297">
        <v>6300</v>
      </c>
      <c r="Q40" s="62"/>
      <c r="R40" s="62"/>
      <c r="S40" s="62">
        <v>443599.66</v>
      </c>
      <c r="T40" s="62">
        <v>1656318.18</v>
      </c>
      <c r="U40" s="52"/>
      <c r="V40" s="52"/>
      <c r="W40" s="52">
        <v>415240.36</v>
      </c>
      <c r="X40" s="52">
        <v>43490</v>
      </c>
      <c r="Y40" s="52">
        <v>1862.09</v>
      </c>
      <c r="Z40" s="52">
        <v>1025710</v>
      </c>
      <c r="AA40" s="52"/>
      <c r="AB40" s="52"/>
      <c r="AC40" s="300">
        <v>1126660</v>
      </c>
      <c r="AD40" s="300"/>
      <c r="AE40" s="300"/>
      <c r="AF40" s="300">
        <v>255685.88</v>
      </c>
      <c r="AG40" s="300">
        <v>120209.34</v>
      </c>
      <c r="AH40" s="300"/>
      <c r="AI40" s="300"/>
      <c r="AJ40" s="300"/>
      <c r="AK40" s="300">
        <v>64.180000000000007</v>
      </c>
      <c r="AL40" s="103">
        <f t="shared" si="1"/>
        <v>557511.44999999995</v>
      </c>
      <c r="AM40" s="37">
        <f t="shared" si="2"/>
        <v>6300</v>
      </c>
      <c r="AN40" s="26">
        <f t="shared" si="3"/>
        <v>551211.44999999995</v>
      </c>
      <c r="AO40" s="17">
        <f t="shared" si="4"/>
        <v>1486302.45</v>
      </c>
      <c r="AP40" s="19">
        <f t="shared" si="5"/>
        <v>1502619.4</v>
      </c>
      <c r="AQ40" s="32">
        <f t="shared" si="6"/>
        <v>-16316.949999999953</v>
      </c>
    </row>
    <row r="41" spans="1:43" x14ac:dyDescent="0.2">
      <c r="A41" t="s">
        <v>547</v>
      </c>
      <c r="B41" t="s">
        <v>548</v>
      </c>
      <c r="C41" s="97">
        <v>2081</v>
      </c>
      <c r="D41" s="74" t="s">
        <v>1306</v>
      </c>
      <c r="E41" s="62" t="s">
        <v>2205</v>
      </c>
      <c r="F41" s="295">
        <v>47490.94</v>
      </c>
      <c r="G41" s="295">
        <v>0</v>
      </c>
      <c r="H41" s="295">
        <v>139127.10999999999</v>
      </c>
      <c r="I41" s="62">
        <v>147918.25</v>
      </c>
      <c r="J41" s="62">
        <v>-20080.98</v>
      </c>
      <c r="K41" s="62"/>
      <c r="L41" s="62"/>
      <c r="N41" s="297">
        <v>579464</v>
      </c>
      <c r="P41" s="297">
        <v>166.35</v>
      </c>
      <c r="Q41" s="62"/>
      <c r="R41" s="62"/>
      <c r="S41" s="62">
        <v>3744.1</v>
      </c>
      <c r="T41" s="62">
        <v>1118559.83</v>
      </c>
      <c r="U41" s="52"/>
      <c r="V41" s="52"/>
      <c r="W41" s="52">
        <v>445207.69</v>
      </c>
      <c r="X41" s="52">
        <v>52990</v>
      </c>
      <c r="Y41" s="52"/>
      <c r="Z41" s="52">
        <v>1546400</v>
      </c>
      <c r="AA41" s="52"/>
      <c r="AB41" s="52">
        <v>40000</v>
      </c>
      <c r="AC41" s="300">
        <v>1806565</v>
      </c>
      <c r="AD41" s="300"/>
      <c r="AE41" s="300"/>
      <c r="AF41" s="300">
        <v>456447.3</v>
      </c>
      <c r="AG41" s="300">
        <v>134284.29999999999</v>
      </c>
      <c r="AH41" s="300"/>
      <c r="AI41" s="300"/>
      <c r="AJ41" s="300"/>
      <c r="AK41" s="300">
        <v>8726.15</v>
      </c>
      <c r="AL41" s="103">
        <f t="shared" si="1"/>
        <v>186618.05</v>
      </c>
      <c r="AM41" s="37">
        <f t="shared" si="2"/>
        <v>579630.35</v>
      </c>
      <c r="AN41" s="26">
        <f t="shared" si="3"/>
        <v>-393012.3</v>
      </c>
      <c r="AO41" s="17">
        <f t="shared" si="4"/>
        <v>2084597.69</v>
      </c>
      <c r="AP41" s="19">
        <f t="shared" si="5"/>
        <v>2406022.7499999995</v>
      </c>
      <c r="AQ41" s="32">
        <f t="shared" si="6"/>
        <v>-321425.05999999959</v>
      </c>
    </row>
    <row r="42" spans="1:43" x14ac:dyDescent="0.2">
      <c r="A42" t="s">
        <v>547</v>
      </c>
      <c r="B42" t="s">
        <v>548</v>
      </c>
      <c r="C42" s="97">
        <v>2563</v>
      </c>
      <c r="D42" s="74" t="s">
        <v>1307</v>
      </c>
      <c r="E42" s="62" t="s">
        <v>2206</v>
      </c>
      <c r="F42" s="295">
        <v>86795.06</v>
      </c>
      <c r="G42" s="295">
        <v>0</v>
      </c>
      <c r="H42" s="295">
        <v>779765.96</v>
      </c>
      <c r="I42" s="62">
        <v>-640422.67000000004</v>
      </c>
      <c r="J42" s="62">
        <v>-90001.48</v>
      </c>
      <c r="K42" s="62"/>
      <c r="L42" s="62"/>
      <c r="M42" s="297">
        <v>150000</v>
      </c>
      <c r="N42" s="297">
        <v>34990</v>
      </c>
      <c r="Q42" s="62"/>
      <c r="R42" s="62"/>
      <c r="S42" s="62"/>
      <c r="T42" s="62">
        <v>1381244.13</v>
      </c>
      <c r="U42" s="52"/>
      <c r="V42" s="52"/>
      <c r="W42" s="52">
        <v>496683.31</v>
      </c>
      <c r="X42" s="52">
        <v>77760</v>
      </c>
      <c r="Y42" s="52">
        <v>220.03</v>
      </c>
      <c r="Z42" s="52">
        <v>1092000</v>
      </c>
      <c r="AA42" s="52"/>
      <c r="AB42" s="52"/>
      <c r="AC42" s="300">
        <v>1297090</v>
      </c>
      <c r="AD42" s="300"/>
      <c r="AE42" s="300">
        <v>8060</v>
      </c>
      <c r="AF42" s="300">
        <v>288219.17</v>
      </c>
      <c r="AG42" s="300">
        <v>333898.99</v>
      </c>
      <c r="AH42" s="300"/>
      <c r="AI42" s="300"/>
      <c r="AJ42" s="300"/>
      <c r="AK42" s="300">
        <v>618.37</v>
      </c>
      <c r="AL42" s="103">
        <f t="shared" si="1"/>
        <v>866561.02</v>
      </c>
      <c r="AM42" s="37">
        <f t="shared" si="2"/>
        <v>184990</v>
      </c>
      <c r="AN42" s="26">
        <f t="shared" si="3"/>
        <v>681571.02</v>
      </c>
      <c r="AO42" s="17">
        <f t="shared" si="4"/>
        <v>1666663.34</v>
      </c>
      <c r="AP42" s="19">
        <f t="shared" si="5"/>
        <v>1927886.53</v>
      </c>
      <c r="AQ42" s="32">
        <f t="shared" si="6"/>
        <v>-261223.18999999994</v>
      </c>
    </row>
    <row r="43" spans="1:43" x14ac:dyDescent="0.2">
      <c r="A43" t="s">
        <v>547</v>
      </c>
      <c r="B43" t="s">
        <v>548</v>
      </c>
      <c r="C43" s="97">
        <v>2302</v>
      </c>
      <c r="D43" s="74" t="s">
        <v>1308</v>
      </c>
      <c r="E43" s="62" t="s">
        <v>2207</v>
      </c>
      <c r="F43" s="295">
        <v>146265.23000000001</v>
      </c>
      <c r="G43" s="295">
        <v>0</v>
      </c>
      <c r="H43" s="295">
        <v>834605.02</v>
      </c>
      <c r="I43" s="62">
        <v>329967.57</v>
      </c>
      <c r="J43" s="62">
        <v>-94589.59</v>
      </c>
      <c r="K43" s="62"/>
      <c r="L43" s="62"/>
      <c r="N43" s="297">
        <v>144138</v>
      </c>
      <c r="P43" s="297">
        <v>400</v>
      </c>
      <c r="Q43" s="62"/>
      <c r="R43" s="62"/>
      <c r="S43" s="62">
        <v>-400</v>
      </c>
      <c r="T43" s="62">
        <v>1240631.49</v>
      </c>
      <c r="U43" s="52"/>
      <c r="V43" s="52"/>
      <c r="W43" s="52">
        <v>488860.44</v>
      </c>
      <c r="X43" s="52">
        <v>63400</v>
      </c>
      <c r="Y43" s="52">
        <v>486.16</v>
      </c>
      <c r="Z43" s="52">
        <v>1326350</v>
      </c>
      <c r="AA43" s="52"/>
      <c r="AB43" s="52"/>
      <c r="AC43" s="300">
        <v>1526370</v>
      </c>
      <c r="AD43" s="300"/>
      <c r="AE43" s="300">
        <v>5400</v>
      </c>
      <c r="AF43" s="300">
        <v>326128.90999999997</v>
      </c>
      <c r="AG43" s="300">
        <v>258819.68</v>
      </c>
      <c r="AH43" s="300"/>
      <c r="AI43" s="300"/>
      <c r="AJ43" s="300"/>
      <c r="AK43" s="300">
        <v>1665.41</v>
      </c>
      <c r="AL43" s="103">
        <f t="shared" si="1"/>
        <v>980870.25</v>
      </c>
      <c r="AM43" s="37">
        <f t="shared" si="2"/>
        <v>144538</v>
      </c>
      <c r="AN43" s="26">
        <f t="shared" si="3"/>
        <v>836332.25</v>
      </c>
      <c r="AO43" s="17">
        <f t="shared" si="4"/>
        <v>1879096.6</v>
      </c>
      <c r="AP43" s="19">
        <f t="shared" si="5"/>
        <v>2118384</v>
      </c>
      <c r="AQ43" s="32">
        <f t="shared" si="6"/>
        <v>-239287.39999999991</v>
      </c>
    </row>
    <row r="44" spans="1:43" x14ac:dyDescent="0.2">
      <c r="A44" t="s">
        <v>547</v>
      </c>
      <c r="B44" t="s">
        <v>548</v>
      </c>
      <c r="C44" s="97">
        <v>2003</v>
      </c>
      <c r="D44" s="74" t="s">
        <v>1309</v>
      </c>
      <c r="E44" s="62" t="s">
        <v>2208</v>
      </c>
      <c r="F44" s="295">
        <v>253443.36</v>
      </c>
      <c r="G44" s="295">
        <v>100000</v>
      </c>
      <c r="H44" s="295">
        <v>481549.43</v>
      </c>
      <c r="I44" s="62">
        <v>29247.86</v>
      </c>
      <c r="J44" s="62">
        <v>53451.199999999997</v>
      </c>
      <c r="K44" s="62"/>
      <c r="L44" s="62"/>
      <c r="M44" s="297">
        <v>100000</v>
      </c>
      <c r="N44" s="297">
        <v>261350</v>
      </c>
      <c r="Q44" s="62"/>
      <c r="R44" s="62"/>
      <c r="S44" s="62">
        <v>-740039.27</v>
      </c>
      <c r="T44" s="62">
        <v>2770050.54</v>
      </c>
      <c r="U44" s="52"/>
      <c r="V44" s="52"/>
      <c r="W44" s="52">
        <v>449102.6</v>
      </c>
      <c r="X44" s="52">
        <v>262510</v>
      </c>
      <c r="Y44" s="52">
        <v>455.51</v>
      </c>
      <c r="Z44" s="52"/>
      <c r="AA44" s="52"/>
      <c r="AB44" s="52"/>
      <c r="AC44" s="300">
        <v>186660</v>
      </c>
      <c r="AD44" s="300"/>
      <c r="AE44" s="300"/>
      <c r="AF44" s="300">
        <v>462502.40000000002</v>
      </c>
      <c r="AG44" s="300">
        <v>23319.31</v>
      </c>
      <c r="AH44" s="300"/>
      <c r="AI44" s="300"/>
      <c r="AJ44" s="300"/>
      <c r="AK44" s="300">
        <v>442.72</v>
      </c>
      <c r="AL44" s="103">
        <f t="shared" si="1"/>
        <v>834992.79</v>
      </c>
      <c r="AM44" s="37">
        <f t="shared" si="2"/>
        <v>361350</v>
      </c>
      <c r="AN44" s="26">
        <f t="shared" si="3"/>
        <v>473642.79000000004</v>
      </c>
      <c r="AO44" s="17">
        <f t="shared" si="4"/>
        <v>712068.11</v>
      </c>
      <c r="AP44" s="19">
        <f t="shared" si="5"/>
        <v>672924.43</v>
      </c>
      <c r="AQ44" s="32">
        <f t="shared" si="6"/>
        <v>39143.679999999935</v>
      </c>
    </row>
    <row r="45" spans="1:43" x14ac:dyDescent="0.2">
      <c r="A45" t="s">
        <v>547</v>
      </c>
      <c r="B45" t="s">
        <v>548</v>
      </c>
      <c r="C45" s="97">
        <v>2921</v>
      </c>
      <c r="D45" s="74" t="s">
        <v>1310</v>
      </c>
      <c r="E45" s="62" t="s">
        <v>2209</v>
      </c>
      <c r="F45" s="295">
        <v>332334.46999999997</v>
      </c>
      <c r="G45" s="295">
        <v>0</v>
      </c>
      <c r="H45" s="295">
        <v>25252.53</v>
      </c>
      <c r="I45" s="62">
        <v>45097.31</v>
      </c>
      <c r="J45" s="62">
        <v>213419.81</v>
      </c>
      <c r="K45" s="62"/>
      <c r="L45" s="62"/>
      <c r="N45" s="297">
        <v>8540</v>
      </c>
      <c r="P45" s="297">
        <v>846.36</v>
      </c>
      <c r="Q45" s="62"/>
      <c r="R45" s="62">
        <v>16660.38</v>
      </c>
      <c r="S45" s="62">
        <v>136627.70000000001</v>
      </c>
      <c r="T45" s="62">
        <v>2356118.79</v>
      </c>
      <c r="U45" s="52"/>
      <c r="V45" s="52"/>
      <c r="W45" s="52">
        <v>554591.67000000004</v>
      </c>
      <c r="X45" s="52">
        <v>14000</v>
      </c>
      <c r="Y45" s="52">
        <v>687.81</v>
      </c>
      <c r="Z45" s="52">
        <v>1267380</v>
      </c>
      <c r="AA45" s="52"/>
      <c r="AB45" s="52"/>
      <c r="AC45" s="300">
        <v>1371812</v>
      </c>
      <c r="AD45" s="300"/>
      <c r="AE45" s="300">
        <v>9316</v>
      </c>
      <c r="AF45" s="300">
        <v>416662</v>
      </c>
      <c r="AG45" s="300">
        <v>48312.74</v>
      </c>
      <c r="AH45" s="300"/>
      <c r="AI45" s="300"/>
      <c r="AJ45" s="300"/>
      <c r="AK45" s="300">
        <v>817.24</v>
      </c>
      <c r="AL45" s="103">
        <f t="shared" si="1"/>
        <v>357587</v>
      </c>
      <c r="AM45" s="37">
        <f t="shared" si="2"/>
        <v>9386.36</v>
      </c>
      <c r="AN45" s="26">
        <f t="shared" si="3"/>
        <v>348200.64</v>
      </c>
      <c r="AO45" s="17">
        <f t="shared" si="4"/>
        <v>1836659.48</v>
      </c>
      <c r="AP45" s="19">
        <f t="shared" si="5"/>
        <v>1846919.98</v>
      </c>
      <c r="AQ45" s="32">
        <f t="shared" si="6"/>
        <v>-10260.5</v>
      </c>
    </row>
    <row r="46" spans="1:43" x14ac:dyDescent="0.2">
      <c r="A46" t="s">
        <v>547</v>
      </c>
      <c r="B46" t="s">
        <v>548</v>
      </c>
      <c r="C46" s="97">
        <v>2021</v>
      </c>
      <c r="D46" s="74" t="s">
        <v>1311</v>
      </c>
      <c r="E46" s="62" t="s">
        <v>2210</v>
      </c>
      <c r="F46" s="295">
        <v>157199.91</v>
      </c>
      <c r="G46" s="295">
        <v>1500</v>
      </c>
      <c r="H46" s="295">
        <v>128561.52</v>
      </c>
      <c r="I46" s="62">
        <v>216711.67999999999</v>
      </c>
      <c r="J46" s="62">
        <v>245978.39</v>
      </c>
      <c r="K46" s="62"/>
      <c r="L46" s="62"/>
      <c r="N46" s="297">
        <v>77430</v>
      </c>
      <c r="O46" s="297">
        <v>2759</v>
      </c>
      <c r="P46" s="297">
        <v>350</v>
      </c>
      <c r="Q46" s="62"/>
      <c r="R46" s="62">
        <v>-341908.85</v>
      </c>
      <c r="S46" s="62">
        <v>105525.12</v>
      </c>
      <c r="T46" s="62">
        <v>1990390.15</v>
      </c>
      <c r="U46" s="52"/>
      <c r="V46" s="52"/>
      <c r="W46" s="52">
        <v>566888.02</v>
      </c>
      <c r="X46" s="52">
        <v>90680</v>
      </c>
      <c r="Y46" s="52">
        <v>214.68</v>
      </c>
      <c r="Z46" s="52">
        <v>934670</v>
      </c>
      <c r="AA46" s="52"/>
      <c r="AB46" s="52">
        <v>40000</v>
      </c>
      <c r="AC46" s="300">
        <v>1035870</v>
      </c>
      <c r="AD46" s="300">
        <v>4640</v>
      </c>
      <c r="AE46" s="300"/>
      <c r="AF46" s="300">
        <v>423740.05</v>
      </c>
      <c r="AG46" s="300">
        <v>142086.01999999999</v>
      </c>
      <c r="AH46" s="300"/>
      <c r="AI46" s="300"/>
      <c r="AJ46" s="300"/>
      <c r="AK46" s="300">
        <v>55.39</v>
      </c>
      <c r="AL46" s="103">
        <f t="shared" si="1"/>
        <v>287261.43</v>
      </c>
      <c r="AM46" s="37">
        <f t="shared" si="2"/>
        <v>80539</v>
      </c>
      <c r="AN46" s="26">
        <f t="shared" si="3"/>
        <v>206722.43</v>
      </c>
      <c r="AO46" s="17">
        <f t="shared" si="4"/>
        <v>1632452.7000000002</v>
      </c>
      <c r="AP46" s="19">
        <f t="shared" si="5"/>
        <v>1606391.46</v>
      </c>
      <c r="AQ46" s="32">
        <f t="shared" si="6"/>
        <v>26061.240000000224</v>
      </c>
    </row>
    <row r="47" spans="1:43" x14ac:dyDescent="0.2">
      <c r="A47" t="s">
        <v>547</v>
      </c>
      <c r="B47" t="s">
        <v>548</v>
      </c>
      <c r="C47" s="97">
        <v>1750</v>
      </c>
      <c r="D47" s="74" t="s">
        <v>1312</v>
      </c>
      <c r="E47" s="62" t="s">
        <v>2211</v>
      </c>
      <c r="F47" s="295">
        <v>160079.59</v>
      </c>
      <c r="G47" s="295">
        <v>0</v>
      </c>
      <c r="H47" s="295">
        <v>26043.75</v>
      </c>
      <c r="I47" s="62">
        <v>275449.49</v>
      </c>
      <c r="J47" s="62">
        <v>27815.53</v>
      </c>
      <c r="K47" s="62"/>
      <c r="L47" s="62"/>
      <c r="M47" s="297">
        <v>100000</v>
      </c>
      <c r="N47" s="297">
        <v>57330</v>
      </c>
      <c r="P47" s="297">
        <v>264.7</v>
      </c>
      <c r="Q47" s="62"/>
      <c r="R47" s="62"/>
      <c r="S47" s="62">
        <v>3000</v>
      </c>
      <c r="T47" s="62">
        <v>498635.02</v>
      </c>
      <c r="U47" s="52"/>
      <c r="V47" s="52"/>
      <c r="W47" s="52">
        <v>363253.95</v>
      </c>
      <c r="X47" s="52">
        <v>50550</v>
      </c>
      <c r="Y47" s="52">
        <v>152.71</v>
      </c>
      <c r="Z47" s="52">
        <v>809280</v>
      </c>
      <c r="AA47" s="52"/>
      <c r="AB47" s="52">
        <v>40000</v>
      </c>
      <c r="AC47" s="300">
        <v>948700</v>
      </c>
      <c r="AD47" s="300"/>
      <c r="AE47" s="300"/>
      <c r="AF47" s="300">
        <v>278278.23</v>
      </c>
      <c r="AG47" s="300">
        <v>38804.14</v>
      </c>
      <c r="AH47" s="300"/>
      <c r="AI47" s="300"/>
      <c r="AJ47" s="300"/>
      <c r="AK47" s="300">
        <v>535.24</v>
      </c>
      <c r="AL47" s="103">
        <f t="shared" si="1"/>
        <v>186123.34</v>
      </c>
      <c r="AM47" s="37">
        <f t="shared" si="2"/>
        <v>157594.70000000001</v>
      </c>
      <c r="AN47" s="26">
        <f t="shared" si="3"/>
        <v>28528.639999999985</v>
      </c>
      <c r="AO47" s="17">
        <f t="shared" si="4"/>
        <v>1263236.6600000001</v>
      </c>
      <c r="AP47" s="19">
        <f t="shared" si="5"/>
        <v>1266317.6099999999</v>
      </c>
      <c r="AQ47" s="32">
        <f t="shared" si="6"/>
        <v>-3080.9499999997206</v>
      </c>
    </row>
    <row r="48" spans="1:43" x14ac:dyDescent="0.2">
      <c r="A48" t="s">
        <v>547</v>
      </c>
      <c r="B48" t="s">
        <v>548</v>
      </c>
      <c r="C48" s="97">
        <v>1875</v>
      </c>
      <c r="D48" s="74" t="s">
        <v>1313</v>
      </c>
      <c r="E48" s="62" t="s">
        <v>2212</v>
      </c>
      <c r="F48" s="295">
        <v>122628.77</v>
      </c>
      <c r="G48" s="295">
        <v>0</v>
      </c>
      <c r="H48" s="295">
        <v>188092.18</v>
      </c>
      <c r="I48" s="62">
        <v>3</v>
      </c>
      <c r="J48" s="62">
        <v>45488.959999999999</v>
      </c>
      <c r="K48" s="62"/>
      <c r="L48" s="62"/>
      <c r="N48" s="297">
        <v>65338</v>
      </c>
      <c r="Q48" s="62"/>
      <c r="R48" s="62">
        <v>-11452.2</v>
      </c>
      <c r="S48" s="62"/>
      <c r="T48" s="62">
        <v>452082.82</v>
      </c>
      <c r="U48" s="52"/>
      <c r="V48" s="52"/>
      <c r="W48" s="52">
        <v>487498.68</v>
      </c>
      <c r="X48" s="52">
        <v>47670</v>
      </c>
      <c r="Y48" s="52">
        <v>212.44</v>
      </c>
      <c r="Z48" s="52">
        <v>608100</v>
      </c>
      <c r="AA48" s="52"/>
      <c r="AB48" s="52"/>
      <c r="AC48" s="300">
        <v>798840</v>
      </c>
      <c r="AD48" s="300"/>
      <c r="AE48" s="300"/>
      <c r="AF48" s="300">
        <v>298275.06</v>
      </c>
      <c r="AG48" s="300">
        <v>23115.5</v>
      </c>
      <c r="AH48" s="300"/>
      <c r="AI48" s="300"/>
      <c r="AJ48" s="300"/>
      <c r="AK48" s="300">
        <v>7067.01</v>
      </c>
      <c r="AL48" s="103">
        <f t="shared" si="1"/>
        <v>310720.95</v>
      </c>
      <c r="AM48" s="37">
        <f t="shared" si="2"/>
        <v>65338</v>
      </c>
      <c r="AN48" s="26">
        <f t="shared" si="3"/>
        <v>245382.95</v>
      </c>
      <c r="AO48" s="17">
        <f t="shared" si="4"/>
        <v>1143481.1199999999</v>
      </c>
      <c r="AP48" s="19">
        <f t="shared" si="5"/>
        <v>1127297.57</v>
      </c>
      <c r="AQ48" s="32">
        <f t="shared" si="6"/>
        <v>16183.549999999814</v>
      </c>
    </row>
    <row r="49" spans="1:43" x14ac:dyDescent="0.2">
      <c r="A49" t="s">
        <v>547</v>
      </c>
      <c r="B49" t="s">
        <v>548</v>
      </c>
      <c r="C49" s="97">
        <v>2733</v>
      </c>
      <c r="D49" s="74" t="s">
        <v>1314</v>
      </c>
      <c r="E49" s="62" t="s">
        <v>2213</v>
      </c>
      <c r="F49" s="295">
        <v>363015.98</v>
      </c>
      <c r="G49" s="295">
        <v>0</v>
      </c>
      <c r="H49" s="295">
        <v>50327.4</v>
      </c>
      <c r="I49" s="62">
        <v>2700166.02</v>
      </c>
      <c r="J49" s="62">
        <v>175845.26</v>
      </c>
      <c r="K49" s="62"/>
      <c r="L49" s="62"/>
      <c r="N49" s="297">
        <v>123780</v>
      </c>
      <c r="Q49" s="62"/>
      <c r="R49" s="62"/>
      <c r="S49" s="62">
        <v>-159492.1</v>
      </c>
      <c r="T49" s="62">
        <v>5378772.1500000004</v>
      </c>
      <c r="U49" s="52"/>
      <c r="V49" s="52"/>
      <c r="W49" s="52">
        <v>507787.34</v>
      </c>
      <c r="X49" s="52">
        <v>54725</v>
      </c>
      <c r="Y49" s="52">
        <v>1690.33</v>
      </c>
      <c r="Z49" s="52">
        <v>952470</v>
      </c>
      <c r="AA49" s="52"/>
      <c r="AB49" s="52"/>
      <c r="AC49" s="300">
        <v>1049380</v>
      </c>
      <c r="AD49" s="300"/>
      <c r="AE49" s="300"/>
      <c r="AF49" s="300">
        <v>391058.23</v>
      </c>
      <c r="AG49" s="300">
        <v>208677.72</v>
      </c>
      <c r="AH49" s="300"/>
      <c r="AI49" s="300"/>
      <c r="AJ49" s="300"/>
      <c r="AK49" s="300">
        <v>6987.82</v>
      </c>
      <c r="AL49" s="103">
        <f t="shared" si="1"/>
        <v>413343.38</v>
      </c>
      <c r="AM49" s="37">
        <f t="shared" si="2"/>
        <v>123780</v>
      </c>
      <c r="AN49" s="26">
        <f t="shared" si="3"/>
        <v>289563.38</v>
      </c>
      <c r="AO49" s="17">
        <f t="shared" si="4"/>
        <v>1516672.67</v>
      </c>
      <c r="AP49" s="19">
        <f t="shared" si="5"/>
        <v>1656103.77</v>
      </c>
      <c r="AQ49" s="32">
        <f t="shared" si="6"/>
        <v>-139431.10000000009</v>
      </c>
    </row>
    <row r="50" spans="1:43" x14ac:dyDescent="0.2">
      <c r="A50" t="s">
        <v>547</v>
      </c>
      <c r="B50" t="s">
        <v>548</v>
      </c>
      <c r="C50" s="97">
        <v>2730</v>
      </c>
      <c r="D50" s="74" t="s">
        <v>1315</v>
      </c>
      <c r="E50" s="62" t="s">
        <v>2214</v>
      </c>
      <c r="F50" s="295">
        <v>243955.79</v>
      </c>
      <c r="G50" s="295">
        <v>0</v>
      </c>
      <c r="H50" s="295">
        <v>659600.06999999995</v>
      </c>
      <c r="I50" s="62">
        <v>-132132.91</v>
      </c>
      <c r="J50" s="62">
        <v>-167478.09</v>
      </c>
      <c r="K50" s="62"/>
      <c r="L50" s="62"/>
      <c r="N50" s="297">
        <v>106390</v>
      </c>
      <c r="Q50" s="62">
        <v>4586</v>
      </c>
      <c r="R50" s="62"/>
      <c r="S50" s="62"/>
      <c r="T50" s="62">
        <v>1780248.13</v>
      </c>
      <c r="U50" s="52"/>
      <c r="V50" s="52"/>
      <c r="W50" s="52">
        <v>507432.61</v>
      </c>
      <c r="X50" s="52">
        <v>70398</v>
      </c>
      <c r="Y50" s="52">
        <v>370.37</v>
      </c>
      <c r="Z50" s="52">
        <v>1150530</v>
      </c>
      <c r="AA50" s="52"/>
      <c r="AB50" s="52"/>
      <c r="AC50" s="300">
        <v>1344918.23</v>
      </c>
      <c r="AD50" s="300"/>
      <c r="AE50" s="300"/>
      <c r="AF50" s="300">
        <v>395176.79</v>
      </c>
      <c r="AG50" s="300">
        <v>203533.9</v>
      </c>
      <c r="AH50" s="300"/>
      <c r="AI50" s="300"/>
      <c r="AJ50" s="300"/>
      <c r="AK50" s="300">
        <v>150.78</v>
      </c>
      <c r="AL50" s="103">
        <f t="shared" si="1"/>
        <v>903555.86</v>
      </c>
      <c r="AM50" s="37">
        <f t="shared" si="2"/>
        <v>106390</v>
      </c>
      <c r="AN50" s="26">
        <f t="shared" si="3"/>
        <v>797165.86</v>
      </c>
      <c r="AO50" s="17">
        <f t="shared" si="4"/>
        <v>1728730.98</v>
      </c>
      <c r="AP50" s="19">
        <f t="shared" si="5"/>
        <v>1943779.7</v>
      </c>
      <c r="AQ50" s="32">
        <f t="shared" si="6"/>
        <v>-215048.71999999997</v>
      </c>
    </row>
    <row r="51" spans="1:43" x14ac:dyDescent="0.2">
      <c r="A51" t="s">
        <v>547</v>
      </c>
      <c r="B51" t="s">
        <v>548</v>
      </c>
      <c r="C51" s="97">
        <v>2627</v>
      </c>
      <c r="D51" s="74" t="s">
        <v>1316</v>
      </c>
      <c r="E51" s="62" t="s">
        <v>2215</v>
      </c>
      <c r="F51" s="295">
        <v>447415.75</v>
      </c>
      <c r="G51" s="295">
        <v>60000</v>
      </c>
      <c r="H51" s="295">
        <v>346418.89</v>
      </c>
      <c r="I51" s="62">
        <v>846856.72</v>
      </c>
      <c r="J51" s="62">
        <v>276917.14</v>
      </c>
      <c r="K51" s="62"/>
      <c r="L51" s="62"/>
      <c r="Q51" s="62"/>
      <c r="R51" s="62"/>
      <c r="S51" s="62">
        <v>197487.27</v>
      </c>
      <c r="T51" s="62">
        <v>2690789.95</v>
      </c>
      <c r="U51" s="52"/>
      <c r="V51" s="52"/>
      <c r="W51" s="52">
        <v>468795.84</v>
      </c>
      <c r="X51" s="52">
        <v>57195</v>
      </c>
      <c r="Y51" s="52">
        <v>803</v>
      </c>
      <c r="Z51" s="52">
        <v>935400</v>
      </c>
      <c r="AA51" s="52"/>
      <c r="AB51" s="52">
        <v>197760</v>
      </c>
      <c r="AC51" s="300">
        <v>1153916</v>
      </c>
      <c r="AD51" s="300"/>
      <c r="AE51" s="300"/>
      <c r="AF51" s="300">
        <v>220866.26</v>
      </c>
      <c r="AG51" s="300">
        <v>7075</v>
      </c>
      <c r="AH51" s="300"/>
      <c r="AI51" s="300"/>
      <c r="AJ51" s="300"/>
      <c r="AK51" s="300">
        <v>25445.439999999999</v>
      </c>
      <c r="AL51" s="103">
        <f t="shared" si="1"/>
        <v>853834.64</v>
      </c>
      <c r="AM51" s="37">
        <f t="shared" si="2"/>
        <v>0</v>
      </c>
      <c r="AN51" s="26">
        <f t="shared" si="3"/>
        <v>853834.64</v>
      </c>
      <c r="AO51" s="17">
        <f t="shared" si="4"/>
        <v>1659953.84</v>
      </c>
      <c r="AP51" s="19">
        <f t="shared" si="5"/>
        <v>1407302.7</v>
      </c>
      <c r="AQ51" s="32">
        <f t="shared" si="6"/>
        <v>252651.14000000013</v>
      </c>
    </row>
    <row r="52" spans="1:43" x14ac:dyDescent="0.2">
      <c r="A52" t="s">
        <v>547</v>
      </c>
      <c r="B52" t="s">
        <v>548</v>
      </c>
      <c r="C52" s="97">
        <v>1841</v>
      </c>
      <c r="D52" s="74" t="s">
        <v>1317</v>
      </c>
      <c r="E52" s="62" t="s">
        <v>2216</v>
      </c>
      <c r="F52" s="295">
        <v>389267.22</v>
      </c>
      <c r="G52" s="295">
        <v>0</v>
      </c>
      <c r="H52" s="295">
        <v>50361.88</v>
      </c>
      <c r="I52" s="62">
        <v>511585.66</v>
      </c>
      <c r="J52" s="62">
        <v>-19652.53</v>
      </c>
      <c r="K52" s="62"/>
      <c r="L52" s="62"/>
      <c r="P52" s="297">
        <v>1981</v>
      </c>
      <c r="Q52" s="62"/>
      <c r="R52" s="62"/>
      <c r="S52" s="62">
        <v>112</v>
      </c>
      <c r="T52" s="62">
        <v>2057308.95</v>
      </c>
      <c r="U52" s="52"/>
      <c r="V52" s="52"/>
      <c r="W52" s="52">
        <v>447534.37</v>
      </c>
      <c r="X52" s="52"/>
      <c r="Y52" s="52">
        <v>711.93</v>
      </c>
      <c r="Z52" s="52"/>
      <c r="AA52" s="52"/>
      <c r="AB52" s="52">
        <v>1078.48</v>
      </c>
      <c r="AC52" s="300">
        <v>85222</v>
      </c>
      <c r="AD52" s="300"/>
      <c r="AE52" s="300"/>
      <c r="AF52" s="300">
        <v>233033.91</v>
      </c>
      <c r="AG52" s="300">
        <v>98952.49</v>
      </c>
      <c r="AH52" s="300"/>
      <c r="AI52" s="300"/>
      <c r="AJ52" s="300"/>
      <c r="AK52" s="300">
        <v>87.11</v>
      </c>
      <c r="AL52" s="103">
        <f t="shared" si="1"/>
        <v>439629.1</v>
      </c>
      <c r="AM52" s="37">
        <f t="shared" si="2"/>
        <v>1981</v>
      </c>
      <c r="AN52" s="26">
        <f t="shared" si="3"/>
        <v>437648.1</v>
      </c>
      <c r="AO52" s="17">
        <f t="shared" si="4"/>
        <v>449324.77999999997</v>
      </c>
      <c r="AP52" s="19">
        <f t="shared" si="5"/>
        <v>417295.51</v>
      </c>
      <c r="AQ52" s="32">
        <f t="shared" si="6"/>
        <v>32029.26999999996</v>
      </c>
    </row>
    <row r="53" spans="1:43" x14ac:dyDescent="0.2">
      <c r="A53" t="s">
        <v>547</v>
      </c>
      <c r="B53" t="s">
        <v>548</v>
      </c>
      <c r="C53" s="97">
        <v>2414</v>
      </c>
      <c r="D53" s="74" t="s">
        <v>1318</v>
      </c>
      <c r="E53" s="62" t="s">
        <v>2217</v>
      </c>
      <c r="F53" s="295">
        <v>137949.32999999999</v>
      </c>
      <c r="G53" s="295">
        <v>0</v>
      </c>
      <c r="H53" s="295">
        <v>175838.56</v>
      </c>
      <c r="I53" s="62">
        <v>123421.87</v>
      </c>
      <c r="J53" s="62">
        <v>190890.64</v>
      </c>
      <c r="K53" s="62"/>
      <c r="L53" s="62"/>
      <c r="P53" s="297">
        <v>14.39</v>
      </c>
      <c r="Q53" s="62"/>
      <c r="R53" s="62"/>
      <c r="S53" s="62"/>
      <c r="T53" s="62">
        <v>1988049.06</v>
      </c>
      <c r="U53" s="52"/>
      <c r="V53" s="52"/>
      <c r="W53" s="52">
        <v>560987.24</v>
      </c>
      <c r="X53" s="52">
        <v>56750</v>
      </c>
      <c r="Y53" s="52">
        <v>191.84</v>
      </c>
      <c r="Z53" s="52">
        <v>836730</v>
      </c>
      <c r="AA53" s="52"/>
      <c r="AB53" s="52">
        <v>40000</v>
      </c>
      <c r="AC53" s="300">
        <v>1024452</v>
      </c>
      <c r="AD53" s="300"/>
      <c r="AE53" s="300"/>
      <c r="AF53" s="300">
        <v>486331.42</v>
      </c>
      <c r="AG53" s="300">
        <v>35135.040000000001</v>
      </c>
      <c r="AH53" s="300"/>
      <c r="AI53" s="300"/>
      <c r="AJ53" s="300"/>
      <c r="AK53" s="300">
        <v>1013.05</v>
      </c>
      <c r="AL53" s="103">
        <f t="shared" si="1"/>
        <v>313787.89</v>
      </c>
      <c r="AM53" s="37">
        <f t="shared" si="2"/>
        <v>14.39</v>
      </c>
      <c r="AN53" s="26">
        <f t="shared" si="3"/>
        <v>313773.5</v>
      </c>
      <c r="AO53" s="17">
        <f t="shared" si="4"/>
        <v>1494659.08</v>
      </c>
      <c r="AP53" s="19">
        <f t="shared" si="5"/>
        <v>1546931.51</v>
      </c>
      <c r="AQ53" s="32">
        <f t="shared" si="6"/>
        <v>-52272.429999999935</v>
      </c>
    </row>
    <row r="54" spans="1:43" x14ac:dyDescent="0.2">
      <c r="A54" t="s">
        <v>547</v>
      </c>
      <c r="B54" t="s">
        <v>548</v>
      </c>
      <c r="C54" s="97">
        <v>1799</v>
      </c>
      <c r="D54" s="74" t="s">
        <v>1319</v>
      </c>
      <c r="E54" s="62" t="s">
        <v>2218</v>
      </c>
      <c r="F54" s="295">
        <v>66413.460000000006</v>
      </c>
      <c r="G54" s="295">
        <v>0</v>
      </c>
      <c r="H54" s="295">
        <v>108137.31</v>
      </c>
      <c r="I54" s="62">
        <v>6486.27</v>
      </c>
      <c r="J54" s="62">
        <v>188397.89</v>
      </c>
      <c r="K54" s="62"/>
      <c r="L54" s="62"/>
      <c r="N54" s="297">
        <v>170045</v>
      </c>
      <c r="P54" s="297">
        <v>830</v>
      </c>
      <c r="Q54" s="62"/>
      <c r="R54" s="62">
        <v>249356.91</v>
      </c>
      <c r="S54" s="62">
        <v>-509277.18</v>
      </c>
      <c r="T54" s="62">
        <v>1911374.52</v>
      </c>
      <c r="U54" s="52"/>
      <c r="V54" s="52"/>
      <c r="W54" s="52">
        <v>395471.23</v>
      </c>
      <c r="X54" s="52">
        <v>64300</v>
      </c>
      <c r="Y54" s="52">
        <v>67.19</v>
      </c>
      <c r="Z54" s="52">
        <v>743480</v>
      </c>
      <c r="AA54" s="52"/>
      <c r="AB54" s="52">
        <v>100000</v>
      </c>
      <c r="AC54" s="300">
        <v>939980</v>
      </c>
      <c r="AD54" s="300"/>
      <c r="AE54" s="300">
        <v>2000</v>
      </c>
      <c r="AF54" s="300">
        <v>208776.54</v>
      </c>
      <c r="AG54" s="300">
        <v>81171.17</v>
      </c>
      <c r="AH54" s="300"/>
      <c r="AI54" s="300"/>
      <c r="AJ54" s="300"/>
      <c r="AK54" s="300">
        <v>97.81</v>
      </c>
      <c r="AL54" s="103">
        <f t="shared" si="1"/>
        <v>174550.77000000002</v>
      </c>
      <c r="AM54" s="37">
        <f t="shared" si="2"/>
        <v>170875</v>
      </c>
      <c r="AN54" s="26">
        <f t="shared" si="3"/>
        <v>3675.7700000000186</v>
      </c>
      <c r="AO54" s="17">
        <f t="shared" si="4"/>
        <v>1303318.42</v>
      </c>
      <c r="AP54" s="19">
        <f t="shared" si="5"/>
        <v>1232025.52</v>
      </c>
      <c r="AQ54" s="32">
        <f t="shared" si="6"/>
        <v>71292.899999999907</v>
      </c>
    </row>
    <row r="55" spans="1:43" x14ac:dyDescent="0.2">
      <c r="A55" t="s">
        <v>551</v>
      </c>
      <c r="B55" t="s">
        <v>552</v>
      </c>
      <c r="C55" s="97">
        <v>2442</v>
      </c>
      <c r="D55" s="74" t="s">
        <v>1320</v>
      </c>
      <c r="E55" s="62" t="s">
        <v>2219</v>
      </c>
      <c r="F55" s="295">
        <v>214154.56</v>
      </c>
      <c r="G55" s="295">
        <v>4820.76</v>
      </c>
      <c r="H55" s="295">
        <v>18366.580000000002</v>
      </c>
      <c r="I55" s="62">
        <v>121257.49</v>
      </c>
      <c r="J55" s="62">
        <v>99665.15</v>
      </c>
      <c r="K55" s="62"/>
      <c r="L55" s="62"/>
      <c r="N55" s="297">
        <v>21925</v>
      </c>
      <c r="P55" s="297">
        <v>0</v>
      </c>
      <c r="Q55" s="62"/>
      <c r="R55" s="62"/>
      <c r="S55" s="62">
        <v>-999092.6</v>
      </c>
      <c r="T55" s="62">
        <v>1946410.43</v>
      </c>
      <c r="U55" s="52"/>
      <c r="V55" s="52"/>
      <c r="W55" s="52">
        <v>389719.05</v>
      </c>
      <c r="X55" s="52">
        <v>69000</v>
      </c>
      <c r="Y55" s="52">
        <v>1032.19</v>
      </c>
      <c r="Z55" s="52">
        <v>1518109</v>
      </c>
      <c r="AA55" s="52"/>
      <c r="AB55" s="52">
        <v>176600</v>
      </c>
      <c r="AC55" s="300">
        <v>1713864</v>
      </c>
      <c r="AD55" s="300">
        <v>2500</v>
      </c>
      <c r="AE55" s="300">
        <v>4640</v>
      </c>
      <c r="AF55" s="300">
        <v>684906.34</v>
      </c>
      <c r="AG55" s="300">
        <v>74022.19</v>
      </c>
      <c r="AH55" s="300"/>
      <c r="AI55" s="300"/>
      <c r="AJ55" s="300"/>
      <c r="AK55" s="300"/>
      <c r="AL55" s="103">
        <f t="shared" si="1"/>
        <v>237341.90000000002</v>
      </c>
      <c r="AM55" s="37">
        <f t="shared" si="2"/>
        <v>21925</v>
      </c>
      <c r="AN55" s="26">
        <f t="shared" si="3"/>
        <v>215416.90000000002</v>
      </c>
      <c r="AO55" s="17">
        <f t="shared" si="4"/>
        <v>2154460.2400000002</v>
      </c>
      <c r="AP55" s="19">
        <f t="shared" si="5"/>
        <v>2479932.5299999998</v>
      </c>
      <c r="AQ55" s="32">
        <f t="shared" si="6"/>
        <v>-325472.28999999957</v>
      </c>
    </row>
    <row r="56" spans="1:43" x14ac:dyDescent="0.2">
      <c r="A56" t="s">
        <v>551</v>
      </c>
      <c r="B56" t="s">
        <v>552</v>
      </c>
      <c r="C56" s="97">
        <v>1417</v>
      </c>
      <c r="D56" s="74" t="s">
        <v>1321</v>
      </c>
      <c r="E56" s="62" t="s">
        <v>2220</v>
      </c>
      <c r="F56" s="295">
        <v>120182.26</v>
      </c>
      <c r="G56" s="295">
        <v>1689</v>
      </c>
      <c r="H56" s="295">
        <v>18027.849999999999</v>
      </c>
      <c r="I56" s="62">
        <v>560843.54</v>
      </c>
      <c r="J56" s="62">
        <v>184836.09</v>
      </c>
      <c r="K56" s="62"/>
      <c r="L56" s="62"/>
      <c r="N56" s="297">
        <v>22888.73</v>
      </c>
      <c r="P56" s="297">
        <v>320</v>
      </c>
      <c r="Q56" s="62"/>
      <c r="R56" s="62"/>
      <c r="S56" s="62">
        <v>158971.45000000001</v>
      </c>
      <c r="T56" s="62">
        <v>1372237.86</v>
      </c>
      <c r="U56" s="52"/>
      <c r="V56" s="52"/>
      <c r="W56" s="52">
        <v>174903</v>
      </c>
      <c r="X56" s="52">
        <v>50000</v>
      </c>
      <c r="Y56" s="52">
        <v>503.87</v>
      </c>
      <c r="Z56" s="52">
        <v>573394.5</v>
      </c>
      <c r="AA56" s="52"/>
      <c r="AB56" s="52">
        <v>110100</v>
      </c>
      <c r="AC56" s="300">
        <v>692194.5</v>
      </c>
      <c r="AD56" s="300">
        <v>2640</v>
      </c>
      <c r="AE56" s="300">
        <v>8415</v>
      </c>
      <c r="AF56" s="300">
        <v>382964.26</v>
      </c>
      <c r="AG56" s="300">
        <v>470386.91</v>
      </c>
      <c r="AH56" s="300"/>
      <c r="AI56" s="300"/>
      <c r="AJ56" s="300"/>
      <c r="AK56" s="300"/>
      <c r="AL56" s="103">
        <f t="shared" si="1"/>
        <v>139899.10999999999</v>
      </c>
      <c r="AM56" s="37">
        <f t="shared" si="2"/>
        <v>23208.73</v>
      </c>
      <c r="AN56" s="26">
        <f t="shared" si="3"/>
        <v>116690.37999999999</v>
      </c>
      <c r="AO56" s="17">
        <f t="shared" si="4"/>
        <v>908901.37</v>
      </c>
      <c r="AP56" s="19">
        <f t="shared" si="5"/>
        <v>1556600.67</v>
      </c>
      <c r="AQ56" s="32">
        <f t="shared" si="6"/>
        <v>-647699.29999999993</v>
      </c>
    </row>
    <row r="57" spans="1:43" x14ac:dyDescent="0.2">
      <c r="A57" t="s">
        <v>551</v>
      </c>
      <c r="B57" t="s">
        <v>552</v>
      </c>
      <c r="C57" s="97">
        <v>1301</v>
      </c>
      <c r="D57" s="74" t="s">
        <v>1322</v>
      </c>
      <c r="E57" s="292" t="s">
        <v>2221</v>
      </c>
      <c r="F57" s="295">
        <v>319741.65000000002</v>
      </c>
      <c r="G57" s="295">
        <v>472.5</v>
      </c>
      <c r="H57" s="295">
        <v>11819.36</v>
      </c>
      <c r="I57" s="62">
        <v>23902.37</v>
      </c>
      <c r="J57" s="62">
        <v>59424.9</v>
      </c>
      <c r="K57" s="62"/>
      <c r="L57" s="62"/>
      <c r="M57" s="297">
        <v>3000</v>
      </c>
      <c r="N57" s="297">
        <v>26130</v>
      </c>
      <c r="P57" s="297">
        <v>28.04</v>
      </c>
      <c r="Q57" s="62"/>
      <c r="R57" s="62"/>
      <c r="S57" s="62">
        <v>-447743.49</v>
      </c>
      <c r="T57" s="62">
        <v>1028783.07</v>
      </c>
      <c r="U57" s="52"/>
      <c r="V57" s="52"/>
      <c r="W57" s="52">
        <v>307749.06</v>
      </c>
      <c r="X57" s="52">
        <v>65000</v>
      </c>
      <c r="Y57" s="52">
        <v>792.96</v>
      </c>
      <c r="Z57" s="52">
        <v>494020.1</v>
      </c>
      <c r="AA57" s="52"/>
      <c r="AB57" s="52">
        <v>82000</v>
      </c>
      <c r="AC57" s="300">
        <v>658975.1</v>
      </c>
      <c r="AD57" s="300"/>
      <c r="AE57" s="300"/>
      <c r="AF57" s="300">
        <v>429569.37</v>
      </c>
      <c r="AG57" s="300">
        <v>44021.49</v>
      </c>
      <c r="AH57" s="300"/>
      <c r="AI57" s="300"/>
      <c r="AJ57" s="300"/>
      <c r="AK57" s="300"/>
      <c r="AL57" s="103">
        <f t="shared" si="1"/>
        <v>332033.51</v>
      </c>
      <c r="AM57" s="37">
        <f t="shared" si="2"/>
        <v>29158.04</v>
      </c>
      <c r="AN57" s="26">
        <f t="shared" si="3"/>
        <v>302875.47000000003</v>
      </c>
      <c r="AO57" s="17">
        <f t="shared" si="4"/>
        <v>949562.12</v>
      </c>
      <c r="AP57" s="19">
        <f t="shared" si="5"/>
        <v>1132565.96</v>
      </c>
      <c r="AQ57" s="32">
        <f t="shared" si="6"/>
        <v>-183003.83999999997</v>
      </c>
    </row>
    <row r="58" spans="1:43" x14ac:dyDescent="0.2">
      <c r="A58" t="s">
        <v>551</v>
      </c>
      <c r="B58" t="s">
        <v>552</v>
      </c>
      <c r="C58" s="97">
        <v>2427</v>
      </c>
      <c r="D58" s="74" t="s">
        <v>1323</v>
      </c>
      <c r="E58" s="292" t="s">
        <v>2222</v>
      </c>
      <c r="F58" s="295">
        <v>481237.37</v>
      </c>
      <c r="G58" s="295">
        <v>5639.44</v>
      </c>
      <c r="H58" s="295">
        <v>35275.879999999997</v>
      </c>
      <c r="I58" s="62">
        <v>78120.5</v>
      </c>
      <c r="J58" s="62">
        <v>78554.87</v>
      </c>
      <c r="K58" s="62"/>
      <c r="L58" s="62"/>
      <c r="M58" s="297">
        <v>2000</v>
      </c>
      <c r="N58" s="297">
        <v>32120.97</v>
      </c>
      <c r="P58" s="297">
        <v>18.690000000000001</v>
      </c>
      <c r="Q58" s="62"/>
      <c r="R58" s="62"/>
      <c r="S58" s="62">
        <v>228385.29</v>
      </c>
      <c r="T58" s="62">
        <v>566631.65</v>
      </c>
      <c r="U58" s="52"/>
      <c r="V58" s="52"/>
      <c r="W58" s="52">
        <v>387910.54</v>
      </c>
      <c r="X58" s="52">
        <v>125000</v>
      </c>
      <c r="Y58" s="52">
        <v>1006</v>
      </c>
      <c r="Z58" s="52">
        <v>954412.5</v>
      </c>
      <c r="AA58" s="52"/>
      <c r="AB58" s="52">
        <v>115600</v>
      </c>
      <c r="AC58" s="300">
        <v>1156167.5</v>
      </c>
      <c r="AD58" s="300"/>
      <c r="AE58" s="300">
        <v>2760</v>
      </c>
      <c r="AF58" s="300">
        <v>431564.12</v>
      </c>
      <c r="AG58" s="300">
        <v>28598.959999999999</v>
      </c>
      <c r="AH58" s="300"/>
      <c r="AI58" s="300"/>
      <c r="AJ58" s="300"/>
      <c r="AK58" s="300"/>
      <c r="AL58" s="103">
        <f t="shared" si="1"/>
        <v>522152.69</v>
      </c>
      <c r="AM58" s="37">
        <f t="shared" si="2"/>
        <v>34139.660000000003</v>
      </c>
      <c r="AN58" s="26">
        <f t="shared" si="3"/>
        <v>488013.03</v>
      </c>
      <c r="AO58" s="17">
        <f t="shared" si="4"/>
        <v>1583929.04</v>
      </c>
      <c r="AP58" s="19">
        <f t="shared" si="5"/>
        <v>1619090.58</v>
      </c>
      <c r="AQ58" s="32">
        <f t="shared" si="6"/>
        <v>-35161.540000000037</v>
      </c>
    </row>
    <row r="59" spans="1:43" x14ac:dyDescent="0.2">
      <c r="A59" t="s">
        <v>551</v>
      </c>
      <c r="B59" t="s">
        <v>552</v>
      </c>
      <c r="C59" s="97">
        <v>1385</v>
      </c>
      <c r="D59" s="74" t="s">
        <v>1324</v>
      </c>
      <c r="E59" s="292" t="s">
        <v>2223</v>
      </c>
      <c r="F59" s="295">
        <v>36816.65</v>
      </c>
      <c r="G59" s="295">
        <v>10231.94</v>
      </c>
      <c r="H59" s="295">
        <v>8722.9500000000007</v>
      </c>
      <c r="I59" s="62">
        <v>347169.31</v>
      </c>
      <c r="J59" s="62">
        <v>70344.509999999995</v>
      </c>
      <c r="K59" s="62"/>
      <c r="L59" s="62"/>
      <c r="N59" s="297">
        <v>39251.1</v>
      </c>
      <c r="Q59" s="62"/>
      <c r="R59" s="62"/>
      <c r="S59" s="62">
        <v>-1084581.55</v>
      </c>
      <c r="T59" s="62">
        <v>1787234.17</v>
      </c>
      <c r="U59" s="52"/>
      <c r="V59" s="52">
        <v>339.51</v>
      </c>
      <c r="W59" s="52">
        <v>299894.19</v>
      </c>
      <c r="X59" s="52">
        <v>145500</v>
      </c>
      <c r="Y59" s="52">
        <v>227.04</v>
      </c>
      <c r="Z59" s="52">
        <v>500119.06</v>
      </c>
      <c r="AA59" s="52"/>
      <c r="AB59" s="52">
        <v>115800</v>
      </c>
      <c r="AC59" s="300">
        <v>656954.06000000006</v>
      </c>
      <c r="AD59" s="300"/>
      <c r="AE59" s="300"/>
      <c r="AF59" s="300">
        <v>296129.06</v>
      </c>
      <c r="AG59" s="300">
        <v>184586.04</v>
      </c>
      <c r="AH59" s="300"/>
      <c r="AI59" s="300"/>
      <c r="AJ59" s="300"/>
      <c r="AK59" s="300"/>
      <c r="AL59" s="103">
        <f t="shared" si="1"/>
        <v>55771.540000000008</v>
      </c>
      <c r="AM59" s="37">
        <f t="shared" si="2"/>
        <v>39251.1</v>
      </c>
      <c r="AN59" s="26">
        <f t="shared" si="3"/>
        <v>16520.44000000001</v>
      </c>
      <c r="AO59" s="17">
        <f t="shared" si="4"/>
        <v>1061879.8</v>
      </c>
      <c r="AP59" s="19">
        <f t="shared" si="5"/>
        <v>1137669.1600000001</v>
      </c>
      <c r="AQ59" s="32">
        <f t="shared" si="6"/>
        <v>-75789.360000000102</v>
      </c>
    </row>
    <row r="60" spans="1:43" x14ac:dyDescent="0.2">
      <c r="A60" t="s">
        <v>551</v>
      </c>
      <c r="B60" t="s">
        <v>552</v>
      </c>
      <c r="C60" s="97">
        <v>2740</v>
      </c>
      <c r="D60" s="74" t="s">
        <v>1325</v>
      </c>
      <c r="E60" s="292" t="s">
        <v>2224</v>
      </c>
      <c r="F60" s="295">
        <v>50413.87</v>
      </c>
      <c r="G60" s="295">
        <v>16993.099999999999</v>
      </c>
      <c r="H60" s="295">
        <v>49219.71</v>
      </c>
      <c r="I60" s="62">
        <v>2222753.21</v>
      </c>
      <c r="J60" s="62">
        <v>32192.36</v>
      </c>
      <c r="K60" s="62"/>
      <c r="L60" s="62"/>
      <c r="N60" s="297">
        <v>18125</v>
      </c>
      <c r="P60" s="297">
        <v>7</v>
      </c>
      <c r="Q60" s="62"/>
      <c r="R60" s="62"/>
      <c r="S60" s="62">
        <v>-1156053.03</v>
      </c>
      <c r="T60" s="62">
        <v>3909726.18</v>
      </c>
      <c r="U60" s="52"/>
      <c r="V60" s="52"/>
      <c r="W60" s="52">
        <v>376990.65</v>
      </c>
      <c r="X60" s="52">
        <v>195410</v>
      </c>
      <c r="Y60" s="52">
        <v>496.7</v>
      </c>
      <c r="Z60" s="52">
        <v>1102282.1000000001</v>
      </c>
      <c r="AA60" s="52"/>
      <c r="AB60" s="52">
        <v>117800</v>
      </c>
      <c r="AC60" s="300">
        <v>1311917.1000000001</v>
      </c>
      <c r="AD60" s="300"/>
      <c r="AE60" s="300"/>
      <c r="AF60" s="300">
        <v>510999.22</v>
      </c>
      <c r="AG60" s="300">
        <v>164991.03</v>
      </c>
      <c r="AH60" s="300"/>
      <c r="AI60" s="300"/>
      <c r="AJ60" s="300"/>
      <c r="AK60" s="300"/>
      <c r="AL60" s="103">
        <f t="shared" si="1"/>
        <v>116626.68</v>
      </c>
      <c r="AM60" s="37">
        <f t="shared" si="2"/>
        <v>18132</v>
      </c>
      <c r="AN60" s="26">
        <f t="shared" si="3"/>
        <v>98494.68</v>
      </c>
      <c r="AO60" s="17">
        <f t="shared" si="4"/>
        <v>1792979.4500000002</v>
      </c>
      <c r="AP60" s="19">
        <f t="shared" si="5"/>
        <v>1987907.35</v>
      </c>
      <c r="AQ60" s="32">
        <f t="shared" si="6"/>
        <v>-194927.89999999991</v>
      </c>
    </row>
    <row r="61" spans="1:43" ht="15.75" customHeight="1" x14ac:dyDescent="0.2">
      <c r="A61" t="s">
        <v>551</v>
      </c>
      <c r="B61" t="s">
        <v>552</v>
      </c>
      <c r="C61" s="97">
        <v>4108</v>
      </c>
      <c r="D61" s="74" t="s">
        <v>1326</v>
      </c>
      <c r="E61" s="62" t="s">
        <v>2225</v>
      </c>
      <c r="F61" s="295">
        <v>61977</v>
      </c>
      <c r="G61" s="295">
        <v>108133.5</v>
      </c>
      <c r="H61" s="295">
        <v>72666.25</v>
      </c>
      <c r="I61" s="62">
        <v>193516.17</v>
      </c>
      <c r="J61" s="62">
        <v>884071.41</v>
      </c>
      <c r="K61" s="62"/>
      <c r="L61" s="62"/>
      <c r="M61" s="297">
        <v>0</v>
      </c>
      <c r="N61" s="297">
        <v>19781</v>
      </c>
      <c r="P61" s="297">
        <v>37.380000000000003</v>
      </c>
      <c r="Q61" s="62"/>
      <c r="R61" s="62"/>
      <c r="S61" s="62">
        <v>-1468318.86</v>
      </c>
      <c r="T61" s="62">
        <v>2469567.41</v>
      </c>
      <c r="U61" s="52"/>
      <c r="V61" s="52"/>
      <c r="W61" s="52">
        <v>1041447.48</v>
      </c>
      <c r="X61" s="52">
        <v>77230</v>
      </c>
      <c r="Y61" s="52">
        <v>1349.69</v>
      </c>
      <c r="Z61" s="52">
        <v>1062723</v>
      </c>
      <c r="AA61" s="52"/>
      <c r="AB61" s="52">
        <v>134850</v>
      </c>
      <c r="AC61" s="300">
        <v>1256608</v>
      </c>
      <c r="AD61" s="300"/>
      <c r="AE61" s="300"/>
      <c r="AF61" s="300">
        <v>518323.38</v>
      </c>
      <c r="AG61" s="300">
        <v>199886.39</v>
      </c>
      <c r="AH61" s="300"/>
      <c r="AI61" s="300"/>
      <c r="AJ61" s="300"/>
      <c r="AK61" s="300"/>
      <c r="AL61" s="103">
        <f t="shared" si="1"/>
        <v>242776.75</v>
      </c>
      <c r="AM61" s="37">
        <f t="shared" si="2"/>
        <v>19818.38</v>
      </c>
      <c r="AN61" s="26">
        <f t="shared" si="3"/>
        <v>222958.37</v>
      </c>
      <c r="AO61" s="17">
        <f t="shared" si="4"/>
        <v>2317600.17</v>
      </c>
      <c r="AP61" s="19">
        <f t="shared" si="5"/>
        <v>1974817.77</v>
      </c>
      <c r="AQ61" s="32">
        <f t="shared" si="6"/>
        <v>342782.39999999991</v>
      </c>
    </row>
    <row r="62" spans="1:43" x14ac:dyDescent="0.2">
      <c r="A62" t="s">
        <v>551</v>
      </c>
      <c r="B62" t="s">
        <v>552</v>
      </c>
      <c r="C62" s="97">
        <v>2522</v>
      </c>
      <c r="D62" s="74" t="s">
        <v>1327</v>
      </c>
      <c r="E62" s="62" t="s">
        <v>2308</v>
      </c>
      <c r="F62" s="295">
        <v>150433.65</v>
      </c>
      <c r="G62" s="295">
        <v>2058.65</v>
      </c>
      <c r="H62" s="295">
        <v>51582.05</v>
      </c>
      <c r="I62" s="62">
        <v>373197.07</v>
      </c>
      <c r="J62" s="62">
        <v>226950.35</v>
      </c>
      <c r="K62" s="62"/>
      <c r="L62" s="62"/>
      <c r="M62" s="297">
        <v>3000</v>
      </c>
      <c r="N62" s="297">
        <v>23253.040000000001</v>
      </c>
      <c r="P62" s="297">
        <v>0</v>
      </c>
      <c r="Q62" s="62"/>
      <c r="R62" s="62">
        <v>-257756.54</v>
      </c>
      <c r="S62" s="62">
        <v>-631579.38</v>
      </c>
      <c r="T62" s="62">
        <v>2114448.44</v>
      </c>
      <c r="U62" s="52"/>
      <c r="V62" s="52"/>
      <c r="W62" s="52">
        <v>362404.04</v>
      </c>
      <c r="X62" s="52">
        <v>190900</v>
      </c>
      <c r="Y62" s="52">
        <v>693.88</v>
      </c>
      <c r="Z62" s="52">
        <v>786876.5</v>
      </c>
      <c r="AA62" s="52"/>
      <c r="AB62" s="52">
        <v>115200</v>
      </c>
      <c r="AC62" s="300">
        <v>912076.5</v>
      </c>
      <c r="AD62" s="300"/>
      <c r="AE62" s="300"/>
      <c r="AF62" s="300">
        <v>615265.29</v>
      </c>
      <c r="AG62" s="300">
        <v>169359.42</v>
      </c>
      <c r="AH62" s="300"/>
      <c r="AI62" s="300"/>
      <c r="AJ62" s="300"/>
      <c r="AK62" s="300"/>
      <c r="AL62" s="103">
        <f t="shared" si="1"/>
        <v>204074.34999999998</v>
      </c>
      <c r="AM62" s="37">
        <f t="shared" si="2"/>
        <v>26253.040000000001</v>
      </c>
      <c r="AN62" s="26">
        <f t="shared" si="3"/>
        <v>177821.30999999997</v>
      </c>
      <c r="AO62" s="17">
        <f t="shared" si="4"/>
        <v>1456074.42</v>
      </c>
      <c r="AP62" s="19">
        <f t="shared" si="5"/>
        <v>1696701.21</v>
      </c>
      <c r="AQ62" s="32">
        <f t="shared" si="6"/>
        <v>-240626.79000000004</v>
      </c>
    </row>
    <row r="63" spans="1:43" x14ac:dyDescent="0.2">
      <c r="A63" t="s">
        <v>551</v>
      </c>
      <c r="B63" t="s">
        <v>552</v>
      </c>
      <c r="C63" s="97">
        <v>1433</v>
      </c>
      <c r="D63" s="74" t="s">
        <v>1328</v>
      </c>
      <c r="E63" s="62" t="s">
        <v>2311</v>
      </c>
      <c r="F63" s="295">
        <v>93784.03</v>
      </c>
      <c r="G63" s="295">
        <v>0</v>
      </c>
      <c r="H63" s="295">
        <v>37366.49</v>
      </c>
      <c r="I63" s="62">
        <v>1811873.4</v>
      </c>
      <c r="J63" s="62">
        <v>45461.4</v>
      </c>
      <c r="K63" s="62"/>
      <c r="L63" s="62"/>
      <c r="N63" s="297">
        <v>30515</v>
      </c>
      <c r="Q63" s="62"/>
      <c r="R63" s="62"/>
      <c r="S63" s="62">
        <v>-626187.4</v>
      </c>
      <c r="T63" s="62">
        <v>2791483.6</v>
      </c>
      <c r="U63" s="52"/>
      <c r="V63" s="52"/>
      <c r="W63" s="52">
        <v>343106.38</v>
      </c>
      <c r="X63" s="52">
        <v>172750</v>
      </c>
      <c r="Y63" s="52">
        <v>264.86</v>
      </c>
      <c r="Z63" s="52">
        <v>1198860.06</v>
      </c>
      <c r="AA63" s="52"/>
      <c r="AB63" s="52">
        <v>115500</v>
      </c>
      <c r="AC63" s="300">
        <v>1405995.06</v>
      </c>
      <c r="AD63" s="300"/>
      <c r="AE63" s="300">
        <v>3360</v>
      </c>
      <c r="AF63" s="300">
        <v>480511.15</v>
      </c>
      <c r="AG63" s="300">
        <v>136543.97</v>
      </c>
      <c r="AH63" s="300"/>
      <c r="AI63" s="300"/>
      <c r="AJ63" s="300"/>
      <c r="AK63" s="300"/>
      <c r="AL63" s="103">
        <f t="shared" si="1"/>
        <v>131150.51999999999</v>
      </c>
      <c r="AM63" s="37">
        <f t="shared" si="2"/>
        <v>30515</v>
      </c>
      <c r="AN63" s="26">
        <f t="shared" si="3"/>
        <v>100635.51999999999</v>
      </c>
      <c r="AO63" s="17">
        <f t="shared" si="4"/>
        <v>1830481.3</v>
      </c>
      <c r="AP63" s="19">
        <f t="shared" si="5"/>
        <v>2026410.18</v>
      </c>
      <c r="AQ63" s="32">
        <f t="shared" si="6"/>
        <v>-195928.87999999989</v>
      </c>
    </row>
    <row r="64" spans="1:43" x14ac:dyDescent="0.2">
      <c r="A64" t="s">
        <v>555</v>
      </c>
      <c r="B64" t="s">
        <v>556</v>
      </c>
      <c r="C64" s="97">
        <v>4846</v>
      </c>
      <c r="D64" s="74" t="s">
        <v>1329</v>
      </c>
      <c r="E64" s="62" t="s">
        <v>2226</v>
      </c>
      <c r="F64" s="295">
        <v>514567</v>
      </c>
      <c r="G64" s="295">
        <v>26160</v>
      </c>
      <c r="H64" s="295">
        <v>176559.19</v>
      </c>
      <c r="I64" s="62">
        <v>368027.8</v>
      </c>
      <c r="J64" s="62">
        <v>40478.910000000003</v>
      </c>
      <c r="K64" s="62"/>
      <c r="L64" s="62"/>
      <c r="N64" s="297">
        <v>51850</v>
      </c>
      <c r="O64" s="297">
        <v>100075</v>
      </c>
      <c r="Q64" s="62"/>
      <c r="R64" s="62"/>
      <c r="S64" s="62">
        <v>95736.74</v>
      </c>
      <c r="T64" s="62">
        <v>1683662.57</v>
      </c>
      <c r="U64" s="52"/>
      <c r="V64" s="52"/>
      <c r="W64" s="52">
        <v>711111.56</v>
      </c>
      <c r="X64" s="52"/>
      <c r="Y64" s="52">
        <v>556.11</v>
      </c>
      <c r="Z64" s="52">
        <v>1767593.4</v>
      </c>
      <c r="AA64" s="52"/>
      <c r="AB64" s="52">
        <v>198520</v>
      </c>
      <c r="AC64" s="300">
        <v>2058943.4</v>
      </c>
      <c r="AD64" s="300"/>
      <c r="AE64" s="300"/>
      <c r="AF64" s="300">
        <v>360251.26</v>
      </c>
      <c r="AG64" s="300">
        <v>95989.55</v>
      </c>
      <c r="AH64" s="300"/>
      <c r="AI64" s="300"/>
      <c r="AJ64" s="300"/>
      <c r="AK64" s="300"/>
      <c r="AL64" s="103">
        <f t="shared" si="1"/>
        <v>717286.19</v>
      </c>
      <c r="AM64" s="37">
        <f t="shared" si="2"/>
        <v>151925</v>
      </c>
      <c r="AN64" s="26">
        <f t="shared" si="3"/>
        <v>565361.18999999994</v>
      </c>
      <c r="AO64" s="17">
        <f t="shared" si="4"/>
        <v>2677781.0699999998</v>
      </c>
      <c r="AP64" s="19">
        <f t="shared" si="5"/>
        <v>2515184.21</v>
      </c>
      <c r="AQ64" s="32">
        <f t="shared" si="6"/>
        <v>162596.85999999987</v>
      </c>
    </row>
    <row r="65" spans="1:43" x14ac:dyDescent="0.2">
      <c r="A65" t="s">
        <v>555</v>
      </c>
      <c r="B65" t="s">
        <v>556</v>
      </c>
      <c r="C65" s="97">
        <v>2013</v>
      </c>
      <c r="D65" s="74" t="s">
        <v>1330</v>
      </c>
      <c r="E65" s="62" t="s">
        <v>2227</v>
      </c>
      <c r="F65" s="295">
        <v>475396.01</v>
      </c>
      <c r="G65" s="295">
        <v>17440</v>
      </c>
      <c r="H65" s="295">
        <v>105601.01</v>
      </c>
      <c r="I65" s="62">
        <v>39777.47</v>
      </c>
      <c r="J65" s="62">
        <v>295666.09999999998</v>
      </c>
      <c r="K65" s="62"/>
      <c r="L65" s="62"/>
      <c r="N65" s="297">
        <v>6150</v>
      </c>
      <c r="O65" s="297">
        <v>71300</v>
      </c>
      <c r="Q65" s="62"/>
      <c r="R65" s="62"/>
      <c r="S65" s="62">
        <v>-415360.16</v>
      </c>
      <c r="T65" s="62">
        <v>1188971.67</v>
      </c>
      <c r="U65" s="52"/>
      <c r="V65" s="52"/>
      <c r="W65" s="52">
        <v>938453.1</v>
      </c>
      <c r="X65" s="52"/>
      <c r="Y65" s="52">
        <v>699.55</v>
      </c>
      <c r="Z65" s="52">
        <v>495260</v>
      </c>
      <c r="AA65" s="52"/>
      <c r="AB65" s="52"/>
      <c r="AC65" s="300">
        <v>775980</v>
      </c>
      <c r="AD65" s="300"/>
      <c r="AE65" s="300"/>
      <c r="AF65" s="300">
        <v>446900.9</v>
      </c>
      <c r="AG65" s="300">
        <v>114136.67</v>
      </c>
      <c r="AH65" s="300"/>
      <c r="AI65" s="300"/>
      <c r="AJ65" s="300"/>
      <c r="AK65" s="300"/>
      <c r="AL65" s="103">
        <f t="shared" si="1"/>
        <v>598437.02</v>
      </c>
      <c r="AM65" s="37">
        <f t="shared" si="2"/>
        <v>77450</v>
      </c>
      <c r="AN65" s="26">
        <f t="shared" si="3"/>
        <v>520987.02</v>
      </c>
      <c r="AO65" s="17">
        <f t="shared" si="4"/>
        <v>1434412.65</v>
      </c>
      <c r="AP65" s="19">
        <f t="shared" si="5"/>
        <v>1337017.5699999998</v>
      </c>
      <c r="AQ65" s="32">
        <f t="shared" si="6"/>
        <v>97395.080000000075</v>
      </c>
    </row>
    <row r="66" spans="1:43" x14ac:dyDescent="0.2">
      <c r="A66" t="s">
        <v>555</v>
      </c>
      <c r="B66" t="s">
        <v>556</v>
      </c>
      <c r="C66" s="97">
        <v>1672</v>
      </c>
      <c r="D66" s="74" t="s">
        <v>1331</v>
      </c>
      <c r="E66" s="62" t="s">
        <v>2228</v>
      </c>
      <c r="F66" s="295">
        <v>638930.49</v>
      </c>
      <c r="G66" s="295">
        <v>36660</v>
      </c>
      <c r="H66" s="295">
        <v>80379.16</v>
      </c>
      <c r="I66" s="62">
        <v>682679.59</v>
      </c>
      <c r="J66" s="62">
        <v>243556.15</v>
      </c>
      <c r="K66" s="62"/>
      <c r="L66" s="62"/>
      <c r="N66" s="297">
        <v>20137.41</v>
      </c>
      <c r="Q66" s="62"/>
      <c r="R66" s="62"/>
      <c r="S66" s="62">
        <v>1039334.12</v>
      </c>
      <c r="T66" s="62">
        <v>2121250.9300000002</v>
      </c>
      <c r="U66" s="52"/>
      <c r="V66" s="52">
        <v>2.5</v>
      </c>
      <c r="W66" s="52">
        <v>818221.14</v>
      </c>
      <c r="X66" s="52"/>
      <c r="Y66" s="52">
        <v>1242.47</v>
      </c>
      <c r="Z66" s="52">
        <v>880696.5</v>
      </c>
      <c r="AA66" s="52"/>
      <c r="AB66" s="52">
        <v>199080</v>
      </c>
      <c r="AC66" s="300">
        <v>1256162.5</v>
      </c>
      <c r="AD66" s="300"/>
      <c r="AE66" s="300">
        <v>3860</v>
      </c>
      <c r="AF66" s="300">
        <v>441603.55</v>
      </c>
      <c r="AG66" s="300">
        <v>382172.48</v>
      </c>
      <c r="AH66" s="300"/>
      <c r="AI66" s="300"/>
      <c r="AJ66" s="300"/>
      <c r="AK66" s="300">
        <v>1219.8</v>
      </c>
      <c r="AL66" s="103">
        <f t="shared" si="1"/>
        <v>755969.65</v>
      </c>
      <c r="AM66" s="37">
        <f t="shared" si="2"/>
        <v>20137.41</v>
      </c>
      <c r="AN66" s="26">
        <f t="shared" si="3"/>
        <v>735832.24</v>
      </c>
      <c r="AO66" s="17">
        <f t="shared" si="4"/>
        <v>1899242.6099999999</v>
      </c>
      <c r="AP66" s="19">
        <f t="shared" si="5"/>
        <v>2085018.33</v>
      </c>
      <c r="AQ66" s="32">
        <f t="shared" si="6"/>
        <v>-185775.7200000002</v>
      </c>
    </row>
    <row r="67" spans="1:43" x14ac:dyDescent="0.2">
      <c r="A67" t="s">
        <v>555</v>
      </c>
      <c r="B67" t="s">
        <v>556</v>
      </c>
      <c r="C67" s="97">
        <v>4546</v>
      </c>
      <c r="D67" s="74" t="s">
        <v>1332</v>
      </c>
      <c r="E67" s="62" t="s">
        <v>2229</v>
      </c>
      <c r="F67" s="295">
        <v>298126.3</v>
      </c>
      <c r="G67" s="295">
        <v>0</v>
      </c>
      <c r="H67" s="295">
        <v>195371.38</v>
      </c>
      <c r="I67" s="62">
        <v>28904.11</v>
      </c>
      <c r="J67" s="62">
        <v>-14318.17</v>
      </c>
      <c r="K67" s="62"/>
      <c r="L67" s="62"/>
      <c r="M67" s="297">
        <v>60430</v>
      </c>
      <c r="N67" s="297">
        <v>22620</v>
      </c>
      <c r="O67" s="297">
        <v>76150</v>
      </c>
      <c r="P67" s="297">
        <v>305.73</v>
      </c>
      <c r="Q67" s="62"/>
      <c r="R67" s="62"/>
      <c r="S67" s="62">
        <v>-794672.92</v>
      </c>
      <c r="T67" s="62">
        <v>1374864.38</v>
      </c>
      <c r="U67" s="52"/>
      <c r="V67" s="52"/>
      <c r="W67" s="52">
        <v>1037988.38</v>
      </c>
      <c r="X67" s="52"/>
      <c r="Y67" s="52"/>
      <c r="Z67" s="52">
        <v>1453586.01</v>
      </c>
      <c r="AA67" s="52"/>
      <c r="AB67" s="52">
        <v>2000</v>
      </c>
      <c r="AC67" s="300">
        <v>1931446.01</v>
      </c>
      <c r="AD67" s="300">
        <v>66130</v>
      </c>
      <c r="AE67" s="300"/>
      <c r="AF67" s="300">
        <v>361154.41</v>
      </c>
      <c r="AG67" s="300">
        <v>117913.59</v>
      </c>
      <c r="AH67" s="300"/>
      <c r="AI67" s="300"/>
      <c r="AJ67" s="300"/>
      <c r="AK67" s="300"/>
      <c r="AL67" s="103">
        <f t="shared" si="1"/>
        <v>493497.68</v>
      </c>
      <c r="AM67" s="37">
        <f t="shared" si="2"/>
        <v>159505.73000000001</v>
      </c>
      <c r="AN67" s="26">
        <f t="shared" si="3"/>
        <v>333991.94999999995</v>
      </c>
      <c r="AO67" s="17">
        <f t="shared" si="4"/>
        <v>2493574.39</v>
      </c>
      <c r="AP67" s="19">
        <f t="shared" si="5"/>
        <v>2476644.0099999998</v>
      </c>
      <c r="AQ67" s="32">
        <f t="shared" si="6"/>
        <v>16930.380000000354</v>
      </c>
    </row>
    <row r="68" spans="1:43" x14ac:dyDescent="0.2">
      <c r="A68" t="s">
        <v>555</v>
      </c>
      <c r="B68" t="s">
        <v>556</v>
      </c>
      <c r="C68" s="97">
        <v>3867</v>
      </c>
      <c r="D68" s="74" t="s">
        <v>1333</v>
      </c>
      <c r="E68" s="62" t="s">
        <v>2230</v>
      </c>
      <c r="F68" s="295">
        <v>583443.62</v>
      </c>
      <c r="G68" s="295">
        <v>84440</v>
      </c>
      <c r="H68" s="295">
        <v>37982.5</v>
      </c>
      <c r="I68" s="62">
        <v>72679.429999999993</v>
      </c>
      <c r="J68" s="62">
        <v>1436793.17</v>
      </c>
      <c r="K68" s="62"/>
      <c r="L68" s="62"/>
      <c r="N68" s="297">
        <v>12150</v>
      </c>
      <c r="O68" s="297">
        <v>139500</v>
      </c>
      <c r="Q68" s="62"/>
      <c r="R68" s="62"/>
      <c r="S68" s="62">
        <v>386884.69</v>
      </c>
      <c r="T68" s="62">
        <v>2680574.06</v>
      </c>
      <c r="U68" s="52"/>
      <c r="V68" s="52"/>
      <c r="W68" s="52">
        <v>2117959.15</v>
      </c>
      <c r="X68" s="52"/>
      <c r="Y68" s="52">
        <v>2714.54</v>
      </c>
      <c r="Z68" s="52">
        <v>2406767.2000000002</v>
      </c>
      <c r="AA68" s="52"/>
      <c r="AB68" s="52">
        <v>48000</v>
      </c>
      <c r="AC68" s="300">
        <v>2747150.2</v>
      </c>
      <c r="AD68" s="300"/>
      <c r="AE68" s="300"/>
      <c r="AF68" s="300">
        <v>522864.51</v>
      </c>
      <c r="AG68" s="300">
        <v>313750.84000000003</v>
      </c>
      <c r="AH68" s="300"/>
      <c r="AI68" s="300"/>
      <c r="AJ68" s="300"/>
      <c r="AK68" s="300"/>
      <c r="AL68" s="103">
        <f t="shared" si="1"/>
        <v>705866.12</v>
      </c>
      <c r="AM68" s="37">
        <f t="shared" si="2"/>
        <v>151650</v>
      </c>
      <c r="AN68" s="26">
        <f t="shared" si="3"/>
        <v>554216.12</v>
      </c>
      <c r="AO68" s="17">
        <f t="shared" si="4"/>
        <v>4575440.8900000006</v>
      </c>
      <c r="AP68" s="19">
        <f t="shared" si="5"/>
        <v>3583765.55</v>
      </c>
      <c r="AQ68" s="32">
        <f t="shared" si="6"/>
        <v>991675.34000000078</v>
      </c>
    </row>
    <row r="69" spans="1:43" x14ac:dyDescent="0.2">
      <c r="A69" t="s">
        <v>555</v>
      </c>
      <c r="B69" t="s">
        <v>556</v>
      </c>
      <c r="C69" s="97">
        <v>2282</v>
      </c>
      <c r="D69" s="74" t="s">
        <v>1334</v>
      </c>
      <c r="E69" s="62" t="s">
        <v>2231</v>
      </c>
      <c r="F69" s="295">
        <v>751661.29</v>
      </c>
      <c r="G69" s="295">
        <v>22440</v>
      </c>
      <c r="H69" s="295">
        <v>159816.57999999999</v>
      </c>
      <c r="I69" s="62">
        <v>178425.3</v>
      </c>
      <c r="J69" s="62">
        <v>62372.12</v>
      </c>
      <c r="K69" s="62"/>
      <c r="L69" s="62"/>
      <c r="N69" s="297">
        <v>15650</v>
      </c>
      <c r="O69" s="297">
        <v>105000</v>
      </c>
      <c r="P69" s="297">
        <v>2440.48</v>
      </c>
      <c r="Q69" s="62">
        <v>5000</v>
      </c>
      <c r="R69" s="62"/>
      <c r="S69" s="62">
        <v>-24.82</v>
      </c>
      <c r="T69" s="62">
        <v>2191965</v>
      </c>
      <c r="U69" s="52"/>
      <c r="V69" s="52"/>
      <c r="W69" s="52">
        <v>853955.29</v>
      </c>
      <c r="X69" s="52">
        <v>240</v>
      </c>
      <c r="Y69" s="52">
        <v>1223.56</v>
      </c>
      <c r="Z69" s="52">
        <v>916100</v>
      </c>
      <c r="AA69" s="52"/>
      <c r="AB69" s="52"/>
      <c r="AC69" s="300">
        <v>1286520</v>
      </c>
      <c r="AD69" s="300">
        <v>2266</v>
      </c>
      <c r="AE69" s="300"/>
      <c r="AF69" s="300">
        <v>286916.13</v>
      </c>
      <c r="AG69" s="300">
        <v>168029.18</v>
      </c>
      <c r="AH69" s="300"/>
      <c r="AI69" s="300"/>
      <c r="AJ69" s="300"/>
      <c r="AK69" s="300"/>
      <c r="AL69" s="103">
        <f t="shared" ref="AL69:AL132" si="7">SUM(F69:H69)</f>
        <v>933917.87</v>
      </c>
      <c r="AM69" s="37">
        <f t="shared" ref="AM69:AM132" si="8">SUM(M69:P69)</f>
        <v>123090.48</v>
      </c>
      <c r="AN69" s="26">
        <f t="shared" ref="AN69:AN132" si="9">AL69-AM69</f>
        <v>810827.39</v>
      </c>
      <c r="AO69" s="17">
        <f t="shared" ref="AO69:AO132" si="10">SUM(U69:AB69)</f>
        <v>1771518.85</v>
      </c>
      <c r="AP69" s="19">
        <f t="shared" ref="AP69:AP132" si="11">SUM(AC69:AK69)</f>
        <v>1743731.3099999998</v>
      </c>
      <c r="AQ69" s="32">
        <f t="shared" ref="AQ69:AQ132" si="12">AO69-AP69</f>
        <v>27787.54000000027</v>
      </c>
    </row>
    <row r="70" spans="1:43" x14ac:dyDescent="0.2">
      <c r="A70" t="s">
        <v>555</v>
      </c>
      <c r="B70" t="s">
        <v>556</v>
      </c>
      <c r="C70" s="97">
        <v>2718</v>
      </c>
      <c r="D70" s="74" t="s">
        <v>1335</v>
      </c>
      <c r="E70" s="62" t="s">
        <v>2232</v>
      </c>
      <c r="F70" s="295">
        <v>623313.56000000006</v>
      </c>
      <c r="G70" s="295">
        <v>26160</v>
      </c>
      <c r="H70" s="295">
        <v>40925.69</v>
      </c>
      <c r="I70" s="62">
        <v>41929.68</v>
      </c>
      <c r="J70" s="62">
        <v>283059.21999999997</v>
      </c>
      <c r="K70" s="62"/>
      <c r="L70" s="62"/>
      <c r="P70" s="297">
        <v>414</v>
      </c>
      <c r="Q70" s="62"/>
      <c r="R70" s="62"/>
      <c r="S70" s="62"/>
      <c r="T70" s="62">
        <v>1302561.3500000001</v>
      </c>
      <c r="U70" s="52"/>
      <c r="V70" s="52">
        <v>46.68</v>
      </c>
      <c r="W70" s="52">
        <v>834080.48</v>
      </c>
      <c r="X70" s="52">
        <v>7257.73</v>
      </c>
      <c r="Y70" s="52">
        <v>1238.5999999999999</v>
      </c>
      <c r="Z70" s="52">
        <v>1224551.5</v>
      </c>
      <c r="AA70" s="52"/>
      <c r="AB70" s="52">
        <v>196308</v>
      </c>
      <c r="AC70" s="300">
        <v>1513471.5</v>
      </c>
      <c r="AD70" s="300">
        <v>6000</v>
      </c>
      <c r="AE70" s="300"/>
      <c r="AF70" s="300">
        <v>629613.12</v>
      </c>
      <c r="AG70" s="300">
        <v>156053.76000000001</v>
      </c>
      <c r="AH70" s="300"/>
      <c r="AI70" s="300"/>
      <c r="AJ70" s="300"/>
      <c r="AK70" s="300">
        <v>1027.49</v>
      </c>
      <c r="AL70" s="103">
        <f t="shared" si="7"/>
        <v>690399.25</v>
      </c>
      <c r="AM70" s="37">
        <f t="shared" si="8"/>
        <v>414</v>
      </c>
      <c r="AN70" s="26">
        <f t="shared" si="9"/>
        <v>689985.25</v>
      </c>
      <c r="AO70" s="17">
        <f t="shared" si="10"/>
        <v>2263482.9900000002</v>
      </c>
      <c r="AP70" s="19">
        <f t="shared" si="11"/>
        <v>2306165.87</v>
      </c>
      <c r="AQ70" s="32">
        <f t="shared" si="12"/>
        <v>-42682.879999999888</v>
      </c>
    </row>
    <row r="71" spans="1:43" x14ac:dyDescent="0.2">
      <c r="A71" t="s">
        <v>555</v>
      </c>
      <c r="B71" t="s">
        <v>556</v>
      </c>
      <c r="C71" s="97">
        <v>4883</v>
      </c>
      <c r="D71" s="74" t="s">
        <v>1336</v>
      </c>
      <c r="E71" s="62" t="s">
        <v>2233</v>
      </c>
      <c r="F71" s="295">
        <v>463983.2</v>
      </c>
      <c r="G71" s="295">
        <v>26160</v>
      </c>
      <c r="H71" s="295">
        <v>74962.539999999994</v>
      </c>
      <c r="I71" s="62">
        <v>462591.57</v>
      </c>
      <c r="J71" s="62">
        <v>107244.19</v>
      </c>
      <c r="K71" s="62"/>
      <c r="L71" s="62"/>
      <c r="N71" s="297">
        <v>6570</v>
      </c>
      <c r="O71" s="297">
        <v>103500</v>
      </c>
      <c r="Q71" s="62"/>
      <c r="R71" s="62"/>
      <c r="S71" s="62">
        <v>83399.98</v>
      </c>
      <c r="T71" s="62">
        <v>1726865.73</v>
      </c>
      <c r="U71" s="52"/>
      <c r="V71" s="52"/>
      <c r="W71" s="52">
        <v>1265539.56</v>
      </c>
      <c r="X71" s="52">
        <v>46500</v>
      </c>
      <c r="Y71" s="52">
        <v>1310.94</v>
      </c>
      <c r="Z71" s="52">
        <v>1115446.6000000001</v>
      </c>
      <c r="AA71" s="52"/>
      <c r="AB71" s="52">
        <v>148200</v>
      </c>
      <c r="AC71" s="300">
        <v>1606186.6</v>
      </c>
      <c r="AD71" s="300"/>
      <c r="AE71" s="300"/>
      <c r="AF71" s="300">
        <v>753499.29</v>
      </c>
      <c r="AG71" s="300">
        <v>154034.41</v>
      </c>
      <c r="AH71" s="300"/>
      <c r="AI71" s="300"/>
      <c r="AJ71" s="300"/>
      <c r="AK71" s="300"/>
      <c r="AL71" s="103">
        <f t="shared" si="7"/>
        <v>565105.74</v>
      </c>
      <c r="AM71" s="37">
        <f t="shared" si="8"/>
        <v>110070</v>
      </c>
      <c r="AN71" s="26">
        <f t="shared" si="9"/>
        <v>455035.74</v>
      </c>
      <c r="AO71" s="17">
        <f t="shared" si="10"/>
        <v>2576997.1</v>
      </c>
      <c r="AP71" s="19">
        <f t="shared" si="11"/>
        <v>2513720.3000000003</v>
      </c>
      <c r="AQ71" s="32">
        <f t="shared" si="12"/>
        <v>63276.799999999814</v>
      </c>
    </row>
    <row r="72" spans="1:43" x14ac:dyDescent="0.2">
      <c r="A72" t="s">
        <v>555</v>
      </c>
      <c r="B72" t="s">
        <v>556</v>
      </c>
      <c r="C72" s="97">
        <v>4275</v>
      </c>
      <c r="D72" s="74" t="s">
        <v>1337</v>
      </c>
      <c r="E72" s="62" t="s">
        <v>2234</v>
      </c>
      <c r="F72" s="295">
        <v>464725.01</v>
      </c>
      <c r="G72" s="295">
        <v>63080</v>
      </c>
      <c r="H72" s="295">
        <v>120692.04</v>
      </c>
      <c r="I72" s="62">
        <v>364017.07</v>
      </c>
      <c r="J72" s="62">
        <v>168050</v>
      </c>
      <c r="K72" s="62"/>
      <c r="L72" s="62"/>
      <c r="N72" s="297">
        <v>0</v>
      </c>
      <c r="O72" s="297">
        <v>64250</v>
      </c>
      <c r="Q72" s="62"/>
      <c r="R72" s="62"/>
      <c r="S72" s="62">
        <v>188704.4</v>
      </c>
      <c r="T72" s="62">
        <v>1340923.19</v>
      </c>
      <c r="U72" s="52"/>
      <c r="V72" s="52">
        <v>1099.23</v>
      </c>
      <c r="W72" s="52">
        <v>973814.61</v>
      </c>
      <c r="X72" s="52">
        <v>137800</v>
      </c>
      <c r="Y72" s="52">
        <v>982.74</v>
      </c>
      <c r="Z72" s="52">
        <v>1642791.4</v>
      </c>
      <c r="AA72" s="52"/>
      <c r="AB72" s="52">
        <v>30500</v>
      </c>
      <c r="AC72" s="300">
        <v>2102621.4</v>
      </c>
      <c r="AD72" s="300">
        <v>840</v>
      </c>
      <c r="AE72" s="300"/>
      <c r="AF72" s="300">
        <v>555083.55000000005</v>
      </c>
      <c r="AG72" s="300">
        <v>157141.85</v>
      </c>
      <c r="AH72" s="300"/>
      <c r="AI72" s="300"/>
      <c r="AJ72" s="300"/>
      <c r="AK72" s="300"/>
      <c r="AL72" s="103">
        <f t="shared" si="7"/>
        <v>648497.05000000005</v>
      </c>
      <c r="AM72" s="37">
        <f t="shared" si="8"/>
        <v>64250</v>
      </c>
      <c r="AN72" s="26">
        <f t="shared" si="9"/>
        <v>584247.05000000005</v>
      </c>
      <c r="AO72" s="17">
        <f t="shared" si="10"/>
        <v>2786987.9799999995</v>
      </c>
      <c r="AP72" s="19">
        <f t="shared" si="11"/>
        <v>2815686.8000000003</v>
      </c>
      <c r="AQ72" s="32">
        <f t="shared" si="12"/>
        <v>-28698.820000000764</v>
      </c>
    </row>
    <row r="73" spans="1:43" x14ac:dyDescent="0.2">
      <c r="A73" t="s">
        <v>555</v>
      </c>
      <c r="B73" t="s">
        <v>556</v>
      </c>
      <c r="C73" s="97">
        <v>3121</v>
      </c>
      <c r="D73" s="74" t="s">
        <v>1338</v>
      </c>
      <c r="E73" s="62" t="s">
        <v>2235</v>
      </c>
      <c r="F73" s="295">
        <v>577142.71</v>
      </c>
      <c r="G73" s="295">
        <v>17440</v>
      </c>
      <c r="H73" s="295">
        <v>45526.49</v>
      </c>
      <c r="I73" s="62">
        <v>868428.33</v>
      </c>
      <c r="J73" s="62">
        <v>194746.2</v>
      </c>
      <c r="K73" s="62"/>
      <c r="L73" s="62"/>
      <c r="N73" s="297">
        <v>146995</v>
      </c>
      <c r="O73" s="297">
        <v>151210</v>
      </c>
      <c r="P73" s="297">
        <v>934.55</v>
      </c>
      <c r="Q73" s="62"/>
      <c r="R73" s="62"/>
      <c r="S73" s="62"/>
      <c r="T73" s="62">
        <v>1529202.14</v>
      </c>
      <c r="U73" s="52"/>
      <c r="V73" s="52"/>
      <c r="W73" s="52">
        <v>858894.92</v>
      </c>
      <c r="X73" s="52"/>
      <c r="Y73" s="52">
        <v>1861.78</v>
      </c>
      <c r="Z73" s="52">
        <v>1352156.3</v>
      </c>
      <c r="AA73" s="52"/>
      <c r="AB73" s="52"/>
      <c r="AC73" s="300">
        <v>1770978.3</v>
      </c>
      <c r="AD73" s="300"/>
      <c r="AE73" s="300"/>
      <c r="AF73" s="300">
        <v>505974.2</v>
      </c>
      <c r="AG73" s="300">
        <v>234456.07</v>
      </c>
      <c r="AH73" s="300"/>
      <c r="AI73" s="300"/>
      <c r="AJ73" s="300"/>
      <c r="AK73" s="300"/>
      <c r="AL73" s="103">
        <f t="shared" si="7"/>
        <v>640109.19999999995</v>
      </c>
      <c r="AM73" s="37">
        <f t="shared" si="8"/>
        <v>299139.55</v>
      </c>
      <c r="AN73" s="26">
        <f t="shared" si="9"/>
        <v>340969.64999999997</v>
      </c>
      <c r="AO73" s="17">
        <f t="shared" si="10"/>
        <v>2212913</v>
      </c>
      <c r="AP73" s="19">
        <f t="shared" si="11"/>
        <v>2511408.5699999998</v>
      </c>
      <c r="AQ73" s="32">
        <f t="shared" si="12"/>
        <v>-298495.56999999983</v>
      </c>
    </row>
    <row r="74" spans="1:43" x14ac:dyDescent="0.2">
      <c r="A74" t="s">
        <v>555</v>
      </c>
      <c r="B74" t="s">
        <v>556</v>
      </c>
      <c r="C74" s="97">
        <v>1601</v>
      </c>
      <c r="D74" s="74" t="s">
        <v>1339</v>
      </c>
      <c r="E74" s="62" t="s">
        <v>2236</v>
      </c>
      <c r="F74" s="295">
        <v>610681.43999999994</v>
      </c>
      <c r="G74" s="295">
        <v>26160</v>
      </c>
      <c r="H74" s="295">
        <v>57530.58</v>
      </c>
      <c r="I74" s="62">
        <v>987193.29</v>
      </c>
      <c r="J74" s="62">
        <v>321498.90999999997</v>
      </c>
      <c r="K74" s="62"/>
      <c r="L74" s="62"/>
      <c r="N74" s="297">
        <v>0</v>
      </c>
      <c r="O74" s="297">
        <v>33400</v>
      </c>
      <c r="Q74" s="62"/>
      <c r="R74" s="62"/>
      <c r="S74" s="62"/>
      <c r="T74" s="62">
        <v>464694.52</v>
      </c>
      <c r="U74" s="52"/>
      <c r="V74" s="52"/>
      <c r="W74" s="52">
        <v>801137.21</v>
      </c>
      <c r="X74" s="52">
        <v>87950</v>
      </c>
      <c r="Y74" s="52">
        <v>1071.24</v>
      </c>
      <c r="Z74" s="52">
        <v>1193821.3</v>
      </c>
      <c r="AA74" s="52"/>
      <c r="AB74" s="52"/>
      <c r="AC74" s="300">
        <v>1237551.3</v>
      </c>
      <c r="AD74" s="300"/>
      <c r="AE74" s="300"/>
      <c r="AF74" s="300">
        <v>393167.11</v>
      </c>
      <c r="AG74" s="300">
        <v>159595.82999999999</v>
      </c>
      <c r="AH74" s="300"/>
      <c r="AI74" s="300"/>
      <c r="AJ74" s="300"/>
      <c r="AK74" s="300"/>
      <c r="AL74" s="103">
        <f t="shared" si="7"/>
        <v>694372.0199999999</v>
      </c>
      <c r="AM74" s="37">
        <f t="shared" si="8"/>
        <v>33400</v>
      </c>
      <c r="AN74" s="26">
        <f t="shared" si="9"/>
        <v>660972.0199999999</v>
      </c>
      <c r="AO74" s="17">
        <f t="shared" si="10"/>
        <v>2083979.75</v>
      </c>
      <c r="AP74" s="19">
        <f t="shared" si="11"/>
        <v>1790314.2400000002</v>
      </c>
      <c r="AQ74" s="32">
        <f t="shared" si="12"/>
        <v>293665.50999999978</v>
      </c>
    </row>
    <row r="75" spans="1:43" x14ac:dyDescent="0.2">
      <c r="A75" t="s">
        <v>555</v>
      </c>
      <c r="B75" t="s">
        <v>556</v>
      </c>
      <c r="C75" s="97">
        <v>4298</v>
      </c>
      <c r="D75" s="74" t="s">
        <v>1340</v>
      </c>
      <c r="E75" s="62" t="s">
        <v>2237</v>
      </c>
      <c r="F75" s="295">
        <v>442373.99</v>
      </c>
      <c r="G75" s="295">
        <v>26160</v>
      </c>
      <c r="H75" s="295">
        <v>59509.98</v>
      </c>
      <c r="I75" s="62">
        <v>1298508.6499999999</v>
      </c>
      <c r="J75" s="62">
        <v>178741.62</v>
      </c>
      <c r="K75" s="62"/>
      <c r="L75" s="62"/>
      <c r="N75" s="297">
        <v>11150</v>
      </c>
      <c r="O75" s="297">
        <v>96950</v>
      </c>
      <c r="P75" s="297">
        <v>0</v>
      </c>
      <c r="Q75" s="62"/>
      <c r="R75" s="62"/>
      <c r="S75" s="62">
        <v>417.92</v>
      </c>
      <c r="T75" s="62">
        <v>961521.58</v>
      </c>
      <c r="U75" s="52"/>
      <c r="V75" s="52"/>
      <c r="W75" s="52">
        <v>1154676.23</v>
      </c>
      <c r="X75" s="52">
        <v>127530</v>
      </c>
      <c r="Y75" s="52">
        <v>1170.0899999999999</v>
      </c>
      <c r="Z75" s="52">
        <v>996571.2</v>
      </c>
      <c r="AA75" s="52"/>
      <c r="AB75" s="52">
        <v>24500</v>
      </c>
      <c r="AC75" s="300">
        <v>1532911.2</v>
      </c>
      <c r="AD75" s="300"/>
      <c r="AE75" s="300"/>
      <c r="AF75" s="300">
        <v>459858.24</v>
      </c>
      <c r="AG75" s="300">
        <v>312021.05</v>
      </c>
      <c r="AH75" s="300"/>
      <c r="AI75" s="300"/>
      <c r="AJ75" s="300"/>
      <c r="AK75" s="300"/>
      <c r="AL75" s="103">
        <f t="shared" si="7"/>
        <v>528043.97</v>
      </c>
      <c r="AM75" s="37">
        <f t="shared" si="8"/>
        <v>108100</v>
      </c>
      <c r="AN75" s="26">
        <f t="shared" si="9"/>
        <v>419943.97</v>
      </c>
      <c r="AO75" s="17">
        <f t="shared" si="10"/>
        <v>2304447.52</v>
      </c>
      <c r="AP75" s="19">
        <f t="shared" si="11"/>
        <v>2304790.4899999998</v>
      </c>
      <c r="AQ75" s="32">
        <f t="shared" si="12"/>
        <v>-342.96999999973923</v>
      </c>
    </row>
    <row r="76" spans="1:43" x14ac:dyDescent="0.2">
      <c r="A76" t="s">
        <v>555</v>
      </c>
      <c r="B76" t="s">
        <v>556</v>
      </c>
      <c r="C76" s="97">
        <v>4211</v>
      </c>
      <c r="D76" s="74" t="s">
        <v>1341</v>
      </c>
      <c r="E76" s="62" t="s">
        <v>2238</v>
      </c>
      <c r="F76" s="295">
        <v>747509.84</v>
      </c>
      <c r="G76" s="295">
        <v>17440</v>
      </c>
      <c r="H76" s="295">
        <v>119256.66</v>
      </c>
      <c r="I76" s="62">
        <v>1569652.93</v>
      </c>
      <c r="J76" s="62">
        <v>326177.49</v>
      </c>
      <c r="K76" s="62"/>
      <c r="L76" s="62"/>
      <c r="M76" s="297">
        <v>5500</v>
      </c>
      <c r="N76" s="297">
        <v>6150</v>
      </c>
      <c r="O76" s="297">
        <v>216650</v>
      </c>
      <c r="P76" s="297">
        <v>0</v>
      </c>
      <c r="Q76" s="62"/>
      <c r="R76" s="62"/>
      <c r="S76" s="62">
        <v>89937.18</v>
      </c>
      <c r="T76" s="62">
        <v>2317512.06</v>
      </c>
      <c r="U76" s="52"/>
      <c r="V76" s="52"/>
      <c r="W76" s="52">
        <v>943950.9</v>
      </c>
      <c r="X76" s="52"/>
      <c r="Y76" s="52">
        <v>1006.68</v>
      </c>
      <c r="Z76" s="52">
        <v>797564.5</v>
      </c>
      <c r="AA76" s="52"/>
      <c r="AB76" s="52">
        <v>16500</v>
      </c>
      <c r="AC76" s="300">
        <v>1197854.5</v>
      </c>
      <c r="AD76" s="300"/>
      <c r="AE76" s="300"/>
      <c r="AF76" s="300">
        <v>376891.59</v>
      </c>
      <c r="AG76" s="300">
        <v>137045.92000000001</v>
      </c>
      <c r="AH76" s="300"/>
      <c r="AI76" s="300"/>
      <c r="AJ76" s="300"/>
      <c r="AK76" s="300"/>
      <c r="AL76" s="103">
        <f t="shared" si="7"/>
        <v>884206.5</v>
      </c>
      <c r="AM76" s="37">
        <f t="shared" si="8"/>
        <v>228300</v>
      </c>
      <c r="AN76" s="26">
        <f t="shared" si="9"/>
        <v>655906.5</v>
      </c>
      <c r="AO76" s="17">
        <f t="shared" si="10"/>
        <v>1759022.0800000001</v>
      </c>
      <c r="AP76" s="19">
        <f t="shared" si="11"/>
        <v>1711792.01</v>
      </c>
      <c r="AQ76" s="32">
        <f t="shared" si="12"/>
        <v>47230.070000000065</v>
      </c>
    </row>
    <row r="77" spans="1:43" x14ac:dyDescent="0.2">
      <c r="A77" t="s">
        <v>555</v>
      </c>
      <c r="B77" t="s">
        <v>556</v>
      </c>
      <c r="C77" s="97">
        <v>3166</v>
      </c>
      <c r="D77" s="74" t="s">
        <v>1342</v>
      </c>
      <c r="E77" s="62" t="s">
        <v>2239</v>
      </c>
      <c r="F77" s="295">
        <v>488414.79</v>
      </c>
      <c r="G77" s="295">
        <v>30840</v>
      </c>
      <c r="H77" s="295">
        <v>74789.210000000006</v>
      </c>
      <c r="I77" s="62">
        <v>576487.42000000004</v>
      </c>
      <c r="J77" s="62">
        <v>263186.69</v>
      </c>
      <c r="K77" s="62"/>
      <c r="L77" s="62"/>
      <c r="N77" s="297">
        <v>9475.36</v>
      </c>
      <c r="O77" s="297">
        <v>310860</v>
      </c>
      <c r="P77" s="297">
        <v>166695.79</v>
      </c>
      <c r="Q77" s="62"/>
      <c r="R77" s="62"/>
      <c r="S77" s="62">
        <v>-285309.84999999998</v>
      </c>
      <c r="T77" s="62">
        <v>2233839.69</v>
      </c>
      <c r="U77" s="52"/>
      <c r="V77" s="52"/>
      <c r="W77" s="52">
        <v>1383426.71</v>
      </c>
      <c r="X77" s="52"/>
      <c r="Y77" s="52">
        <v>698.47</v>
      </c>
      <c r="Z77" s="52">
        <v>1205141</v>
      </c>
      <c r="AA77" s="52"/>
      <c r="AB77" s="52">
        <v>162500</v>
      </c>
      <c r="AC77" s="300">
        <v>1648561</v>
      </c>
      <c r="AD77" s="300"/>
      <c r="AE77" s="300"/>
      <c r="AF77" s="300">
        <v>639104.29</v>
      </c>
      <c r="AG77" s="300">
        <v>167286.39999999999</v>
      </c>
      <c r="AH77" s="300"/>
      <c r="AI77" s="300"/>
      <c r="AJ77" s="300"/>
      <c r="AK77" s="300"/>
      <c r="AL77" s="103">
        <f t="shared" si="7"/>
        <v>594044</v>
      </c>
      <c r="AM77" s="37">
        <f t="shared" si="8"/>
        <v>487031.15</v>
      </c>
      <c r="AN77" s="26">
        <f t="shared" si="9"/>
        <v>107012.84999999998</v>
      </c>
      <c r="AO77" s="17">
        <f t="shared" si="10"/>
        <v>2751766.1799999997</v>
      </c>
      <c r="AP77" s="19">
        <f t="shared" si="11"/>
        <v>2454951.69</v>
      </c>
      <c r="AQ77" s="32">
        <f t="shared" si="12"/>
        <v>296814.48999999976</v>
      </c>
    </row>
    <row r="78" spans="1:43" x14ac:dyDescent="0.2">
      <c r="A78" t="s">
        <v>555</v>
      </c>
      <c r="B78" t="s">
        <v>556</v>
      </c>
      <c r="C78" s="97">
        <v>2186</v>
      </c>
      <c r="D78" s="74" t="s">
        <v>1343</v>
      </c>
      <c r="E78" s="62" t="s">
        <v>2309</v>
      </c>
      <c r="F78" s="295">
        <v>581580.84</v>
      </c>
      <c r="G78" s="295">
        <v>17440</v>
      </c>
      <c r="H78" s="295">
        <v>132686.23000000001</v>
      </c>
      <c r="I78" s="62">
        <v>358466.75</v>
      </c>
      <c r="J78" s="62">
        <v>500603.01</v>
      </c>
      <c r="K78" s="62"/>
      <c r="L78" s="62"/>
      <c r="P78" s="297">
        <v>1532.73</v>
      </c>
      <c r="Q78" s="62"/>
      <c r="R78" s="62"/>
      <c r="S78" s="62">
        <v>43711</v>
      </c>
      <c r="T78" s="62">
        <v>2560558.21</v>
      </c>
      <c r="U78" s="52"/>
      <c r="V78" s="52"/>
      <c r="W78" s="52">
        <v>820821.72</v>
      </c>
      <c r="X78" s="52">
        <v>61075</v>
      </c>
      <c r="Y78" s="52">
        <v>1095.75</v>
      </c>
      <c r="Z78" s="52">
        <v>763206.2</v>
      </c>
      <c r="AA78" s="52"/>
      <c r="AB78" s="52"/>
      <c r="AC78" s="300">
        <v>1045686.2</v>
      </c>
      <c r="AD78" s="300"/>
      <c r="AE78" s="300"/>
      <c r="AF78" s="300">
        <v>556686.47</v>
      </c>
      <c r="AG78" s="300">
        <v>117359.67999999999</v>
      </c>
      <c r="AH78" s="300"/>
      <c r="AI78" s="300"/>
      <c r="AJ78" s="300"/>
      <c r="AK78" s="300">
        <v>17.41</v>
      </c>
      <c r="AL78" s="103">
        <f t="shared" si="7"/>
        <v>731707.07</v>
      </c>
      <c r="AM78" s="37">
        <f t="shared" si="8"/>
        <v>1532.73</v>
      </c>
      <c r="AN78" s="26">
        <f t="shared" si="9"/>
        <v>730174.34</v>
      </c>
      <c r="AO78" s="17">
        <f t="shared" si="10"/>
        <v>1646198.67</v>
      </c>
      <c r="AP78" s="19">
        <f t="shared" si="11"/>
        <v>1719749.7599999998</v>
      </c>
      <c r="AQ78" s="32">
        <f t="shared" si="12"/>
        <v>-73551.089999999851</v>
      </c>
    </row>
    <row r="79" spans="1:43" x14ac:dyDescent="0.2">
      <c r="A79" t="s">
        <v>559</v>
      </c>
      <c r="B79" t="s">
        <v>560</v>
      </c>
      <c r="C79" s="97">
        <v>3311</v>
      </c>
      <c r="D79" s="74" t="s">
        <v>1344</v>
      </c>
      <c r="E79" s="62" t="s">
        <v>2240</v>
      </c>
      <c r="F79" s="295">
        <v>196429.55</v>
      </c>
      <c r="G79" s="295">
        <v>0</v>
      </c>
      <c r="H79" s="295">
        <v>31808.57</v>
      </c>
      <c r="I79" s="62">
        <v>334737.56</v>
      </c>
      <c r="J79" s="62">
        <v>642801.56000000006</v>
      </c>
      <c r="K79" s="62"/>
      <c r="L79" s="62"/>
      <c r="N79" s="297">
        <v>4691.71</v>
      </c>
      <c r="Q79" s="62"/>
      <c r="R79" s="62">
        <v>-58902.06</v>
      </c>
      <c r="S79" s="62">
        <v>-819871.2</v>
      </c>
      <c r="T79" s="62">
        <v>2103024.29</v>
      </c>
      <c r="U79" s="52"/>
      <c r="V79" s="52"/>
      <c r="W79" s="52">
        <v>684410.3</v>
      </c>
      <c r="X79" s="52"/>
      <c r="Y79" s="52">
        <v>312.95</v>
      </c>
      <c r="Z79" s="52">
        <v>1652470</v>
      </c>
      <c r="AA79" s="52"/>
      <c r="AB79" s="52"/>
      <c r="AC79" s="300">
        <v>1609950</v>
      </c>
      <c r="AD79" s="300"/>
      <c r="AE79" s="300">
        <v>23276</v>
      </c>
      <c r="AF79" s="300">
        <v>520254.66</v>
      </c>
      <c r="AG79" s="300">
        <v>187150.15</v>
      </c>
      <c r="AH79" s="300"/>
      <c r="AI79" s="300"/>
      <c r="AJ79" s="300"/>
      <c r="AK79" s="300">
        <v>303.94</v>
      </c>
      <c r="AL79" s="103">
        <f t="shared" si="7"/>
        <v>228238.12</v>
      </c>
      <c r="AM79" s="37">
        <f t="shared" si="8"/>
        <v>4691.71</v>
      </c>
      <c r="AN79" s="26">
        <f t="shared" si="9"/>
        <v>223546.41</v>
      </c>
      <c r="AO79" s="17">
        <f t="shared" si="10"/>
        <v>2337193.25</v>
      </c>
      <c r="AP79" s="19">
        <f t="shared" si="11"/>
        <v>2340934.75</v>
      </c>
      <c r="AQ79" s="32">
        <f t="shared" si="12"/>
        <v>-3741.5</v>
      </c>
    </row>
    <row r="80" spans="1:43" x14ac:dyDescent="0.2">
      <c r="A80" t="s">
        <v>559</v>
      </c>
      <c r="B80" t="s">
        <v>560</v>
      </c>
      <c r="C80" s="97">
        <v>2139</v>
      </c>
      <c r="D80" s="74" t="s">
        <v>1345</v>
      </c>
      <c r="E80" s="62" t="s">
        <v>2241</v>
      </c>
      <c r="F80" s="295">
        <v>169770.43</v>
      </c>
      <c r="G80" s="295">
        <v>0</v>
      </c>
      <c r="H80" s="295">
        <v>32765.18</v>
      </c>
      <c r="I80" s="62">
        <v>254440.01</v>
      </c>
      <c r="J80" s="62">
        <v>77486.02</v>
      </c>
      <c r="K80" s="62"/>
      <c r="L80" s="62"/>
      <c r="N80" s="297">
        <v>15100</v>
      </c>
      <c r="O80" s="297">
        <v>84300</v>
      </c>
      <c r="Q80" s="62"/>
      <c r="R80" s="62">
        <v>-696928.37</v>
      </c>
      <c r="S80" s="62">
        <v>67948.179999999993</v>
      </c>
      <c r="T80" s="62">
        <v>1431387.54</v>
      </c>
      <c r="U80" s="52"/>
      <c r="V80" s="52"/>
      <c r="W80" s="52">
        <v>488753.98</v>
      </c>
      <c r="X80" s="52"/>
      <c r="Y80" s="52">
        <v>523.4</v>
      </c>
      <c r="Z80" s="52">
        <v>1289000</v>
      </c>
      <c r="AA80" s="52"/>
      <c r="AB80" s="52"/>
      <c r="AC80" s="300">
        <v>1433420</v>
      </c>
      <c r="AD80" s="300"/>
      <c r="AE80" s="300"/>
      <c r="AF80" s="300">
        <v>483620.43</v>
      </c>
      <c r="AG80" s="300">
        <v>212189.39</v>
      </c>
      <c r="AH80" s="300"/>
      <c r="AI80" s="300"/>
      <c r="AJ80" s="300"/>
      <c r="AK80" s="300">
        <v>3272.27</v>
      </c>
      <c r="AL80" s="103">
        <f t="shared" si="7"/>
        <v>202535.61</v>
      </c>
      <c r="AM80" s="37">
        <f t="shared" si="8"/>
        <v>99400</v>
      </c>
      <c r="AN80" s="26">
        <f t="shared" si="9"/>
        <v>103135.60999999999</v>
      </c>
      <c r="AO80" s="17">
        <f t="shared" si="10"/>
        <v>1778277.38</v>
      </c>
      <c r="AP80" s="19">
        <f t="shared" si="11"/>
        <v>2132502.09</v>
      </c>
      <c r="AQ80" s="32">
        <f t="shared" si="12"/>
        <v>-354224.70999999996</v>
      </c>
    </row>
    <row r="81" spans="1:43" x14ac:dyDescent="0.2">
      <c r="A81" t="s">
        <v>559</v>
      </c>
      <c r="B81" t="s">
        <v>560</v>
      </c>
      <c r="C81" s="97">
        <v>4074</v>
      </c>
      <c r="D81" s="74" t="s">
        <v>1346</v>
      </c>
      <c r="E81" s="62" t="s">
        <v>2242</v>
      </c>
      <c r="F81" s="295">
        <v>478445.71</v>
      </c>
      <c r="G81" s="295">
        <v>0</v>
      </c>
      <c r="H81" s="295">
        <v>27672.87</v>
      </c>
      <c r="I81" s="62">
        <v>485828.34</v>
      </c>
      <c r="J81" s="62">
        <v>772183.86</v>
      </c>
      <c r="K81" s="62"/>
      <c r="L81" s="62"/>
      <c r="N81" s="297">
        <v>83988.87</v>
      </c>
      <c r="P81" s="297">
        <v>2972.16</v>
      </c>
      <c r="Q81" s="62"/>
      <c r="R81" s="62">
        <v>-172699.86</v>
      </c>
      <c r="S81" s="62">
        <v>-115063.15</v>
      </c>
      <c r="T81" s="62">
        <v>2015625.01</v>
      </c>
      <c r="U81" s="52"/>
      <c r="V81" s="52">
        <v>159.84</v>
      </c>
      <c r="W81" s="52">
        <v>884887.14</v>
      </c>
      <c r="X81" s="52">
        <v>600</v>
      </c>
      <c r="Y81" s="52">
        <v>143.62</v>
      </c>
      <c r="Z81" s="52">
        <v>1636690</v>
      </c>
      <c r="AA81" s="52"/>
      <c r="AB81" s="52">
        <v>148300</v>
      </c>
      <c r="AC81" s="300">
        <v>2069180</v>
      </c>
      <c r="AD81" s="300"/>
      <c r="AE81" s="300">
        <v>17096</v>
      </c>
      <c r="AF81" s="300">
        <v>428471.52</v>
      </c>
      <c r="AG81" s="300">
        <v>198399.44</v>
      </c>
      <c r="AH81" s="300"/>
      <c r="AI81" s="300"/>
      <c r="AJ81" s="300"/>
      <c r="AK81" s="300">
        <v>3547.89</v>
      </c>
      <c r="AL81" s="103">
        <f t="shared" si="7"/>
        <v>506118.58</v>
      </c>
      <c r="AM81" s="37">
        <f t="shared" si="8"/>
        <v>86961.03</v>
      </c>
      <c r="AN81" s="26">
        <f t="shared" si="9"/>
        <v>419157.55000000005</v>
      </c>
      <c r="AO81" s="17">
        <f t="shared" si="10"/>
        <v>2670780.6</v>
      </c>
      <c r="AP81" s="19">
        <f t="shared" si="11"/>
        <v>2716694.85</v>
      </c>
      <c r="AQ81" s="32">
        <f t="shared" si="12"/>
        <v>-45914.25</v>
      </c>
    </row>
    <row r="82" spans="1:43" x14ac:dyDescent="0.2">
      <c r="A82" t="s">
        <v>559</v>
      </c>
      <c r="B82" t="s">
        <v>560</v>
      </c>
      <c r="C82" s="97">
        <v>2831</v>
      </c>
      <c r="D82" s="74" t="s">
        <v>1347</v>
      </c>
      <c r="E82" s="62" t="s">
        <v>2243</v>
      </c>
      <c r="F82" s="295">
        <v>203688.8</v>
      </c>
      <c r="G82" s="295">
        <v>0</v>
      </c>
      <c r="H82" s="295">
        <v>53610.49</v>
      </c>
      <c r="I82" s="62">
        <v>453349.3</v>
      </c>
      <c r="J82" s="62">
        <v>312739.03000000003</v>
      </c>
      <c r="K82" s="62"/>
      <c r="L82" s="62"/>
      <c r="N82" s="297">
        <v>38883.33</v>
      </c>
      <c r="O82" s="297">
        <v>84284</v>
      </c>
      <c r="P82" s="297">
        <v>318.08999999999997</v>
      </c>
      <c r="Q82" s="62"/>
      <c r="R82" s="62"/>
      <c r="S82" s="62">
        <v>-155284.78</v>
      </c>
      <c r="T82" s="62">
        <v>1211911.4099999999</v>
      </c>
      <c r="U82" s="52"/>
      <c r="V82" s="52"/>
      <c r="W82" s="52">
        <v>815504.22</v>
      </c>
      <c r="X82" s="52"/>
      <c r="Y82" s="52">
        <v>572.78</v>
      </c>
      <c r="Z82" s="52">
        <v>1512960</v>
      </c>
      <c r="AA82" s="52"/>
      <c r="AB82" s="52"/>
      <c r="AC82" s="300">
        <v>1832390</v>
      </c>
      <c r="AD82" s="300"/>
      <c r="AE82" s="300">
        <v>1200</v>
      </c>
      <c r="AF82" s="300">
        <v>458982.68</v>
      </c>
      <c r="AG82" s="300">
        <v>177561.75</v>
      </c>
      <c r="AH82" s="300"/>
      <c r="AI82" s="300"/>
      <c r="AJ82" s="300"/>
      <c r="AK82" s="300">
        <v>3000</v>
      </c>
      <c r="AL82" s="103">
        <f t="shared" si="7"/>
        <v>257299.28999999998</v>
      </c>
      <c r="AM82" s="37">
        <f t="shared" si="8"/>
        <v>123485.42</v>
      </c>
      <c r="AN82" s="26">
        <f t="shared" si="9"/>
        <v>133813.87</v>
      </c>
      <c r="AO82" s="17">
        <f t="shared" si="10"/>
        <v>2329037</v>
      </c>
      <c r="AP82" s="19">
        <f t="shared" si="11"/>
        <v>2473134.4300000002</v>
      </c>
      <c r="AQ82" s="32">
        <f t="shared" si="12"/>
        <v>-144097.43000000017</v>
      </c>
    </row>
    <row r="83" spans="1:43" x14ac:dyDescent="0.2">
      <c r="A83" t="s">
        <v>559</v>
      </c>
      <c r="B83" t="s">
        <v>560</v>
      </c>
      <c r="C83" s="97">
        <v>2983</v>
      </c>
      <c r="D83" s="74" t="s">
        <v>1348</v>
      </c>
      <c r="E83" s="62" t="s">
        <v>2244</v>
      </c>
      <c r="F83" s="295">
        <v>187414.34</v>
      </c>
      <c r="G83" s="295">
        <v>0</v>
      </c>
      <c r="H83" s="295">
        <v>21206.21</v>
      </c>
      <c r="I83" s="62">
        <v>679513.1</v>
      </c>
      <c r="J83" s="62">
        <v>158042.34</v>
      </c>
      <c r="K83" s="62"/>
      <c r="L83" s="62"/>
      <c r="N83" s="297">
        <v>804</v>
      </c>
      <c r="Q83" s="62"/>
      <c r="R83" s="62">
        <v>-236855.16</v>
      </c>
      <c r="S83" s="62">
        <v>-355341.05</v>
      </c>
      <c r="T83" s="62">
        <v>1745362.84</v>
      </c>
      <c r="U83" s="52"/>
      <c r="V83" s="52"/>
      <c r="W83" s="52">
        <v>630241.16</v>
      </c>
      <c r="X83" s="52">
        <v>381760</v>
      </c>
      <c r="Y83" s="52">
        <v>784.65</v>
      </c>
      <c r="Z83" s="52">
        <v>1859550</v>
      </c>
      <c r="AA83" s="52"/>
      <c r="AB83" s="52">
        <v>910</v>
      </c>
      <c r="AC83" s="300">
        <v>2081310</v>
      </c>
      <c r="AD83" s="300"/>
      <c r="AE83" s="300">
        <v>13673.9</v>
      </c>
      <c r="AF83" s="300">
        <v>718470.12</v>
      </c>
      <c r="AG83" s="300">
        <v>162917.34</v>
      </c>
      <c r="AH83" s="300"/>
      <c r="AI83" s="300"/>
      <c r="AJ83" s="300"/>
      <c r="AK83" s="300"/>
      <c r="AL83" s="103">
        <f t="shared" si="7"/>
        <v>208620.55</v>
      </c>
      <c r="AM83" s="37">
        <f t="shared" si="8"/>
        <v>804</v>
      </c>
      <c r="AN83" s="26">
        <f t="shared" si="9"/>
        <v>207816.55</v>
      </c>
      <c r="AO83" s="17">
        <f t="shared" si="10"/>
        <v>2873245.81</v>
      </c>
      <c r="AP83" s="19">
        <f t="shared" si="11"/>
        <v>2976371.36</v>
      </c>
      <c r="AQ83" s="32">
        <f t="shared" si="12"/>
        <v>-103125.54999999981</v>
      </c>
    </row>
    <row r="84" spans="1:43" x14ac:dyDescent="0.2">
      <c r="A84" t="s">
        <v>559</v>
      </c>
      <c r="B84" t="s">
        <v>560</v>
      </c>
      <c r="C84" s="97">
        <v>1867</v>
      </c>
      <c r="D84" s="74" t="s">
        <v>1349</v>
      </c>
      <c r="E84" s="62" t="s">
        <v>2245</v>
      </c>
      <c r="F84" s="295">
        <v>330565.19</v>
      </c>
      <c r="G84" s="295">
        <v>0</v>
      </c>
      <c r="H84" s="295">
        <v>26758.57</v>
      </c>
      <c r="I84" s="62">
        <v>980615.08</v>
      </c>
      <c r="J84" s="62">
        <v>369597.14</v>
      </c>
      <c r="K84" s="62"/>
      <c r="L84" s="62"/>
      <c r="N84" s="297">
        <v>12203.5</v>
      </c>
      <c r="O84" s="297">
        <v>19005</v>
      </c>
      <c r="Q84" s="62"/>
      <c r="R84" s="62">
        <v>-348891.95</v>
      </c>
      <c r="S84" s="62"/>
      <c r="T84" s="62">
        <v>1929262.58</v>
      </c>
      <c r="U84" s="52"/>
      <c r="V84" s="52"/>
      <c r="W84" s="52">
        <v>773867.88</v>
      </c>
      <c r="X84" s="52">
        <v>125760</v>
      </c>
      <c r="Y84" s="52">
        <v>519.35</v>
      </c>
      <c r="Z84" s="52">
        <v>1383100</v>
      </c>
      <c r="AA84" s="52"/>
      <c r="AB84" s="52">
        <v>177176</v>
      </c>
      <c r="AC84" s="300">
        <v>1658540</v>
      </c>
      <c r="AD84" s="300"/>
      <c r="AE84" s="300">
        <v>11447</v>
      </c>
      <c r="AF84" s="300">
        <v>477317</v>
      </c>
      <c r="AG84" s="300">
        <v>200658.5</v>
      </c>
      <c r="AH84" s="300"/>
      <c r="AI84" s="300"/>
      <c r="AJ84" s="300"/>
      <c r="AK84" s="300">
        <v>4220.88</v>
      </c>
      <c r="AL84" s="103">
        <f t="shared" si="7"/>
        <v>357323.76</v>
      </c>
      <c r="AM84" s="37">
        <f t="shared" si="8"/>
        <v>31208.5</v>
      </c>
      <c r="AN84" s="26">
        <f t="shared" si="9"/>
        <v>326115.26</v>
      </c>
      <c r="AO84" s="17">
        <f t="shared" si="10"/>
        <v>2460423.23</v>
      </c>
      <c r="AP84" s="19">
        <f t="shared" si="11"/>
        <v>2352183.38</v>
      </c>
      <c r="AQ84" s="32">
        <f t="shared" si="12"/>
        <v>108239.85000000009</v>
      </c>
    </row>
    <row r="85" spans="1:43" x14ac:dyDescent="0.2">
      <c r="A85" t="s">
        <v>559</v>
      </c>
      <c r="B85" t="s">
        <v>560</v>
      </c>
      <c r="C85" s="97">
        <v>2692</v>
      </c>
      <c r="D85" s="74" t="s">
        <v>1350</v>
      </c>
      <c r="E85" s="62" t="s">
        <v>2246</v>
      </c>
      <c r="F85" s="295">
        <v>287061.23</v>
      </c>
      <c r="G85" s="295">
        <v>0</v>
      </c>
      <c r="H85" s="295">
        <v>48988.99</v>
      </c>
      <c r="I85" s="62">
        <v>368321.84</v>
      </c>
      <c r="J85" s="62">
        <v>250481.54</v>
      </c>
      <c r="K85" s="62"/>
      <c r="L85" s="62"/>
      <c r="Q85" s="62"/>
      <c r="R85" s="62">
        <v>-404779.84</v>
      </c>
      <c r="S85" s="62">
        <v>638.03</v>
      </c>
      <c r="T85" s="62">
        <v>1851699.47</v>
      </c>
      <c r="U85" s="52"/>
      <c r="V85" s="52"/>
      <c r="W85" s="52">
        <v>600555.72</v>
      </c>
      <c r="X85" s="52">
        <v>54000</v>
      </c>
      <c r="Y85" s="52">
        <v>4454.28</v>
      </c>
      <c r="Z85" s="52">
        <v>1201600</v>
      </c>
      <c r="AA85" s="52"/>
      <c r="AB85" s="52"/>
      <c r="AC85" s="300">
        <v>1638810</v>
      </c>
      <c r="AD85" s="300"/>
      <c r="AE85" s="300">
        <v>13120</v>
      </c>
      <c r="AF85" s="300">
        <v>488837.14</v>
      </c>
      <c r="AG85" s="300">
        <v>199029.5</v>
      </c>
      <c r="AH85" s="300"/>
      <c r="AI85" s="300"/>
      <c r="AJ85" s="300"/>
      <c r="AK85" s="300">
        <v>3572.42</v>
      </c>
      <c r="AL85" s="103">
        <f t="shared" si="7"/>
        <v>336050.22</v>
      </c>
      <c r="AM85" s="37">
        <f t="shared" si="8"/>
        <v>0</v>
      </c>
      <c r="AN85" s="26">
        <f t="shared" si="9"/>
        <v>336050.22</v>
      </c>
      <c r="AO85" s="17">
        <f t="shared" si="10"/>
        <v>1860610</v>
      </c>
      <c r="AP85" s="19">
        <f t="shared" si="11"/>
        <v>2343369.06</v>
      </c>
      <c r="AQ85" s="32">
        <f t="shared" si="12"/>
        <v>-482759.06000000006</v>
      </c>
    </row>
    <row r="86" spans="1:43" x14ac:dyDescent="0.2">
      <c r="A86" t="s">
        <v>559</v>
      </c>
      <c r="B86" t="s">
        <v>560</v>
      </c>
      <c r="C86" s="97">
        <v>1950</v>
      </c>
      <c r="D86" s="74" t="s">
        <v>1351</v>
      </c>
      <c r="E86" s="62" t="s">
        <v>2247</v>
      </c>
      <c r="F86" s="295">
        <v>254272.78</v>
      </c>
      <c r="G86" s="295">
        <v>0</v>
      </c>
      <c r="H86" s="295">
        <v>26081.119999999999</v>
      </c>
      <c r="I86" s="62">
        <v>604824.56999999995</v>
      </c>
      <c r="J86" s="62">
        <v>154766.25</v>
      </c>
      <c r="K86" s="62"/>
      <c r="L86" s="62"/>
      <c r="Q86" s="62"/>
      <c r="R86" s="62"/>
      <c r="S86" s="62">
        <v>-327045.09000000003</v>
      </c>
      <c r="T86" s="62">
        <v>1211766.1200000001</v>
      </c>
      <c r="U86" s="52"/>
      <c r="V86" s="52"/>
      <c r="W86" s="52">
        <v>605840.54</v>
      </c>
      <c r="X86" s="52">
        <v>154940</v>
      </c>
      <c r="Y86" s="52">
        <v>824.68</v>
      </c>
      <c r="Z86" s="52">
        <v>1215330</v>
      </c>
      <c r="AA86" s="52"/>
      <c r="AB86" s="52">
        <v>254380</v>
      </c>
      <c r="AC86" s="300">
        <v>1696054</v>
      </c>
      <c r="AD86" s="300"/>
      <c r="AE86" s="300">
        <v>4800</v>
      </c>
      <c r="AF86" s="300">
        <v>302322.15000000002</v>
      </c>
      <c r="AG86" s="300">
        <v>39572.25</v>
      </c>
      <c r="AH86" s="300"/>
      <c r="AI86" s="300"/>
      <c r="AJ86" s="300"/>
      <c r="AK86" s="300">
        <v>3291.13</v>
      </c>
      <c r="AL86" s="103">
        <f t="shared" si="7"/>
        <v>280353.90000000002</v>
      </c>
      <c r="AM86" s="37">
        <f t="shared" si="8"/>
        <v>0</v>
      </c>
      <c r="AN86" s="26">
        <f t="shared" si="9"/>
        <v>280353.90000000002</v>
      </c>
      <c r="AO86" s="17">
        <f t="shared" si="10"/>
        <v>2231315.2200000002</v>
      </c>
      <c r="AP86" s="19">
        <f t="shared" si="11"/>
        <v>2046039.5299999998</v>
      </c>
      <c r="AQ86" s="32">
        <f t="shared" si="12"/>
        <v>185275.69000000041</v>
      </c>
    </row>
    <row r="87" spans="1:43" x14ac:dyDescent="0.2">
      <c r="A87" t="s">
        <v>559</v>
      </c>
      <c r="B87" t="s">
        <v>560</v>
      </c>
      <c r="C87" s="97">
        <v>2898</v>
      </c>
      <c r="D87" s="74" t="s">
        <v>1352</v>
      </c>
      <c r="E87" s="62" t="s">
        <v>2248</v>
      </c>
      <c r="F87" s="295">
        <v>400022.3</v>
      </c>
      <c r="G87" s="295">
        <v>0</v>
      </c>
      <c r="H87" s="295">
        <v>51636.98</v>
      </c>
      <c r="I87" s="62">
        <v>67332.87</v>
      </c>
      <c r="J87" s="62">
        <v>579758.76</v>
      </c>
      <c r="K87" s="62"/>
      <c r="L87" s="62"/>
      <c r="N87" s="297">
        <v>0</v>
      </c>
      <c r="O87" s="297">
        <v>90200</v>
      </c>
      <c r="P87" s="297">
        <v>2965.03</v>
      </c>
      <c r="Q87" s="62"/>
      <c r="R87" s="62">
        <v>240790.16</v>
      </c>
      <c r="S87" s="62">
        <v>-32572.99</v>
      </c>
      <c r="T87" s="62">
        <v>907622.82</v>
      </c>
      <c r="U87" s="52"/>
      <c r="V87" s="52"/>
      <c r="W87" s="52">
        <v>857431.65</v>
      </c>
      <c r="X87" s="52">
        <v>76347</v>
      </c>
      <c r="Y87" s="52">
        <v>2686.08</v>
      </c>
      <c r="Z87" s="52">
        <v>1685010</v>
      </c>
      <c r="AA87" s="52"/>
      <c r="AB87" s="52"/>
      <c r="AC87" s="300">
        <v>1887110</v>
      </c>
      <c r="AD87" s="300">
        <v>48176</v>
      </c>
      <c r="AE87" s="300">
        <v>2184</v>
      </c>
      <c r="AF87" s="300">
        <v>678111.07</v>
      </c>
      <c r="AG87" s="300">
        <v>106581.69</v>
      </c>
      <c r="AH87" s="300"/>
      <c r="AI87" s="300"/>
      <c r="AJ87" s="300"/>
      <c r="AK87" s="300">
        <v>3436.08</v>
      </c>
      <c r="AL87" s="103">
        <f t="shared" si="7"/>
        <v>451659.27999999997</v>
      </c>
      <c r="AM87" s="37">
        <f t="shared" si="8"/>
        <v>93165.03</v>
      </c>
      <c r="AN87" s="26">
        <f t="shared" si="9"/>
        <v>358494.25</v>
      </c>
      <c r="AO87" s="17">
        <f t="shared" si="10"/>
        <v>2621474.73</v>
      </c>
      <c r="AP87" s="19">
        <f t="shared" si="11"/>
        <v>2725598.84</v>
      </c>
      <c r="AQ87" s="32">
        <f t="shared" si="12"/>
        <v>-104124.10999999987</v>
      </c>
    </row>
    <row r="88" spans="1:43" x14ac:dyDescent="0.2">
      <c r="A88" t="s">
        <v>559</v>
      </c>
      <c r="B88" t="s">
        <v>560</v>
      </c>
      <c r="C88" s="97">
        <v>1653</v>
      </c>
      <c r="D88" s="74" t="s">
        <v>1353</v>
      </c>
      <c r="E88" s="62" t="s">
        <v>2316</v>
      </c>
      <c r="F88" s="295">
        <v>114764.66</v>
      </c>
      <c r="G88" s="295">
        <v>0</v>
      </c>
      <c r="H88" s="295">
        <v>8785.83</v>
      </c>
      <c r="I88" s="62">
        <v>727184.49</v>
      </c>
      <c r="J88" s="62">
        <v>106565.14</v>
      </c>
      <c r="K88" s="62"/>
      <c r="L88" s="62"/>
      <c r="N88" s="297">
        <v>21481.759999999998</v>
      </c>
      <c r="O88" s="297">
        <v>36840</v>
      </c>
      <c r="Q88" s="62"/>
      <c r="R88" s="62">
        <v>-566780.43000000005</v>
      </c>
      <c r="S88" s="62">
        <v>-10764.92</v>
      </c>
      <c r="T88" s="62">
        <v>1583723.57</v>
      </c>
      <c r="U88" s="52"/>
      <c r="V88" s="52"/>
      <c r="W88" s="52">
        <v>561797.86</v>
      </c>
      <c r="X88" s="52">
        <v>88608</v>
      </c>
      <c r="Y88" s="52">
        <v>292.18</v>
      </c>
      <c r="Z88" s="52">
        <v>1668240</v>
      </c>
      <c r="AA88" s="52"/>
      <c r="AB88" s="52"/>
      <c r="AC88" s="300">
        <v>1898690</v>
      </c>
      <c r="AD88" s="300"/>
      <c r="AE88" s="300">
        <v>33046</v>
      </c>
      <c r="AF88" s="300">
        <v>291370.27</v>
      </c>
      <c r="AG88" s="300">
        <v>189461.36</v>
      </c>
      <c r="AH88" s="300"/>
      <c r="AI88" s="300">
        <v>5569.98</v>
      </c>
      <c r="AJ88" s="300"/>
      <c r="AK88" s="300">
        <v>3334.29</v>
      </c>
      <c r="AL88" s="103">
        <f t="shared" si="7"/>
        <v>123550.49</v>
      </c>
      <c r="AM88" s="37">
        <f t="shared" si="8"/>
        <v>58321.759999999995</v>
      </c>
      <c r="AN88" s="26">
        <f t="shared" si="9"/>
        <v>65228.73000000001</v>
      </c>
      <c r="AO88" s="17">
        <f t="shared" si="10"/>
        <v>2318938.04</v>
      </c>
      <c r="AP88" s="19">
        <f t="shared" si="11"/>
        <v>2421471.9</v>
      </c>
      <c r="AQ88" s="32">
        <f t="shared" si="12"/>
        <v>-102533.85999999987</v>
      </c>
    </row>
    <row r="89" spans="1:43" x14ac:dyDescent="0.2">
      <c r="A89" t="s">
        <v>563</v>
      </c>
      <c r="B89" t="s">
        <v>564</v>
      </c>
      <c r="C89" s="97">
        <v>3711</v>
      </c>
      <c r="D89" s="74" t="s">
        <v>1354</v>
      </c>
      <c r="E89" s="62" t="s">
        <v>2249</v>
      </c>
      <c r="F89" s="295">
        <v>196856.03</v>
      </c>
      <c r="G89" s="295">
        <v>0</v>
      </c>
      <c r="H89" s="295">
        <v>266021.08</v>
      </c>
      <c r="I89" s="62">
        <v>198681.59</v>
      </c>
      <c r="J89" s="62">
        <v>8</v>
      </c>
      <c r="K89" s="62"/>
      <c r="L89" s="62"/>
      <c r="N89" s="297">
        <v>6150</v>
      </c>
      <c r="Q89" s="62"/>
      <c r="R89" s="62"/>
      <c r="S89" s="62">
        <v>16686.54</v>
      </c>
      <c r="T89" s="62">
        <v>378263.7</v>
      </c>
      <c r="U89" s="52"/>
      <c r="V89" s="52"/>
      <c r="W89" s="52">
        <v>796626</v>
      </c>
      <c r="X89" s="52">
        <v>256400</v>
      </c>
      <c r="Y89" s="52">
        <v>666.86</v>
      </c>
      <c r="Z89" s="52"/>
      <c r="AA89" s="52"/>
      <c r="AB89" s="52"/>
      <c r="AC89" s="300">
        <v>196753</v>
      </c>
      <c r="AD89" s="300"/>
      <c r="AE89" s="300">
        <v>1928</v>
      </c>
      <c r="AF89" s="300">
        <v>408654.38</v>
      </c>
      <c r="AG89" s="300">
        <v>87836.02</v>
      </c>
      <c r="AH89" s="300"/>
      <c r="AI89" s="300"/>
      <c r="AJ89" s="300"/>
      <c r="AK89" s="300"/>
      <c r="AL89" s="103">
        <f t="shared" si="7"/>
        <v>462877.11</v>
      </c>
      <c r="AM89" s="37">
        <f t="shared" si="8"/>
        <v>6150</v>
      </c>
      <c r="AN89" s="26">
        <f t="shared" si="9"/>
        <v>456727.11</v>
      </c>
      <c r="AO89" s="17">
        <f t="shared" si="10"/>
        <v>1053692.8600000001</v>
      </c>
      <c r="AP89" s="19">
        <f t="shared" si="11"/>
        <v>695171.4</v>
      </c>
      <c r="AQ89" s="32">
        <f t="shared" si="12"/>
        <v>358521.46000000008</v>
      </c>
    </row>
    <row r="90" spans="1:43" x14ac:dyDescent="0.2">
      <c r="A90" t="s">
        <v>563</v>
      </c>
      <c r="B90" t="s">
        <v>564</v>
      </c>
      <c r="C90" s="97">
        <v>1437</v>
      </c>
      <c r="D90" s="74" t="s">
        <v>1355</v>
      </c>
      <c r="E90" s="62" t="s">
        <v>2250</v>
      </c>
      <c r="F90" s="295">
        <v>199859.85</v>
      </c>
      <c r="G90" s="295">
        <v>0</v>
      </c>
      <c r="H90" s="295">
        <v>45188.45</v>
      </c>
      <c r="I90" s="62">
        <v>271011.15000000002</v>
      </c>
      <c r="J90" s="62">
        <v>96268.38</v>
      </c>
      <c r="K90" s="62"/>
      <c r="L90" s="62"/>
      <c r="M90" s="297">
        <v>6000</v>
      </c>
      <c r="N90" s="297">
        <v>2760</v>
      </c>
      <c r="Q90" s="62"/>
      <c r="R90" s="62"/>
      <c r="S90" s="62">
        <v>1178.08</v>
      </c>
      <c r="T90" s="62">
        <v>646850.12</v>
      </c>
      <c r="U90" s="52"/>
      <c r="V90" s="52"/>
      <c r="W90" s="52">
        <v>518970.79</v>
      </c>
      <c r="X90" s="52">
        <v>111167</v>
      </c>
      <c r="Y90" s="52">
        <v>669.35</v>
      </c>
      <c r="Z90" s="52">
        <v>400622</v>
      </c>
      <c r="AA90" s="52"/>
      <c r="AB90" s="52"/>
      <c r="AC90" s="300">
        <v>510402</v>
      </c>
      <c r="AD90" s="300"/>
      <c r="AE90" s="300"/>
      <c r="AF90" s="300">
        <v>256692.31</v>
      </c>
      <c r="AG90" s="300">
        <v>193066.2</v>
      </c>
      <c r="AH90" s="300"/>
      <c r="AI90" s="300"/>
      <c r="AJ90" s="300"/>
      <c r="AK90" s="300"/>
      <c r="AL90" s="103">
        <f t="shared" si="7"/>
        <v>245048.3</v>
      </c>
      <c r="AM90" s="37">
        <f t="shared" si="8"/>
        <v>8760</v>
      </c>
      <c r="AN90" s="26">
        <f t="shared" si="9"/>
        <v>236288.3</v>
      </c>
      <c r="AO90" s="17">
        <f t="shared" si="10"/>
        <v>1031429.14</v>
      </c>
      <c r="AP90" s="19">
        <f t="shared" si="11"/>
        <v>960160.51</v>
      </c>
      <c r="AQ90" s="32">
        <f t="shared" si="12"/>
        <v>71268.63</v>
      </c>
    </row>
    <row r="91" spans="1:43" x14ac:dyDescent="0.2">
      <c r="A91" t="s">
        <v>563</v>
      </c>
      <c r="B91" t="s">
        <v>564</v>
      </c>
      <c r="C91" s="97">
        <v>3388</v>
      </c>
      <c r="D91" s="74" t="s">
        <v>1356</v>
      </c>
      <c r="E91" s="62" t="s">
        <v>2251</v>
      </c>
      <c r="F91" s="295">
        <v>39571.03</v>
      </c>
      <c r="G91" s="295">
        <v>0</v>
      </c>
      <c r="H91" s="295">
        <v>72922.5</v>
      </c>
      <c r="I91" s="62">
        <v>2918775.16</v>
      </c>
      <c r="J91" s="62">
        <v>217698.52</v>
      </c>
      <c r="K91" s="62"/>
      <c r="L91" s="62"/>
      <c r="M91" s="297">
        <v>5000</v>
      </c>
      <c r="N91" s="297">
        <v>6150</v>
      </c>
      <c r="Q91" s="62"/>
      <c r="R91" s="62"/>
      <c r="S91" s="62"/>
      <c r="T91" s="62">
        <v>3382854.97</v>
      </c>
      <c r="U91" s="52"/>
      <c r="V91" s="52"/>
      <c r="W91" s="52">
        <v>809422.12</v>
      </c>
      <c r="X91" s="52">
        <v>113200</v>
      </c>
      <c r="Y91" s="52">
        <v>487.57</v>
      </c>
      <c r="Z91" s="52">
        <v>1435754</v>
      </c>
      <c r="AA91" s="52"/>
      <c r="AB91" s="52">
        <v>132300</v>
      </c>
      <c r="AC91" s="300">
        <v>1746394</v>
      </c>
      <c r="AD91" s="300"/>
      <c r="AE91" s="300"/>
      <c r="AF91" s="300">
        <v>392661.05</v>
      </c>
      <c r="AG91" s="300">
        <v>312387.40000000002</v>
      </c>
      <c r="AH91" s="300"/>
      <c r="AI91" s="300"/>
      <c r="AJ91" s="300"/>
      <c r="AK91" s="300"/>
      <c r="AL91" s="103">
        <f t="shared" si="7"/>
        <v>112493.53</v>
      </c>
      <c r="AM91" s="37">
        <f t="shared" si="8"/>
        <v>11150</v>
      </c>
      <c r="AN91" s="26">
        <f t="shared" si="9"/>
        <v>101343.53</v>
      </c>
      <c r="AO91" s="17">
        <f t="shared" si="10"/>
        <v>2491163.69</v>
      </c>
      <c r="AP91" s="19">
        <f t="shared" si="11"/>
        <v>2451442.4499999997</v>
      </c>
      <c r="AQ91" s="32">
        <f t="shared" si="12"/>
        <v>39721.240000000224</v>
      </c>
    </row>
    <row r="92" spans="1:43" x14ac:dyDescent="0.2">
      <c r="A92" t="s">
        <v>563</v>
      </c>
      <c r="B92" t="s">
        <v>564</v>
      </c>
      <c r="C92" s="97">
        <v>2340</v>
      </c>
      <c r="D92" s="74" t="s">
        <v>1357</v>
      </c>
      <c r="E92" s="62" t="s">
        <v>2252</v>
      </c>
      <c r="F92" s="295">
        <v>194820.06</v>
      </c>
      <c r="G92" s="295">
        <v>30760</v>
      </c>
      <c r="H92" s="295">
        <v>152734.43</v>
      </c>
      <c r="I92" s="62">
        <v>455534.96</v>
      </c>
      <c r="J92" s="62">
        <v>193607.51</v>
      </c>
      <c r="K92" s="62"/>
      <c r="L92" s="62"/>
      <c r="M92" s="297">
        <v>5100</v>
      </c>
      <c r="N92" s="297">
        <v>5700</v>
      </c>
      <c r="Q92" s="62"/>
      <c r="R92" s="62"/>
      <c r="S92" s="62">
        <v>5661.82</v>
      </c>
      <c r="T92" s="62">
        <v>1045747.78</v>
      </c>
      <c r="U92" s="52"/>
      <c r="V92" s="52"/>
      <c r="W92" s="52">
        <v>625135.91</v>
      </c>
      <c r="X92" s="52">
        <v>35800</v>
      </c>
      <c r="Y92" s="52">
        <v>1420.78</v>
      </c>
      <c r="Z92" s="52">
        <v>1016936.8</v>
      </c>
      <c r="AA92" s="52"/>
      <c r="AB92" s="52"/>
      <c r="AC92" s="300">
        <v>1118686.8</v>
      </c>
      <c r="AD92" s="300"/>
      <c r="AE92" s="300"/>
      <c r="AF92" s="300">
        <v>379825.07</v>
      </c>
      <c r="AG92" s="300">
        <v>133593.26</v>
      </c>
      <c r="AH92" s="300"/>
      <c r="AI92" s="300"/>
      <c r="AJ92" s="300"/>
      <c r="AK92" s="300"/>
      <c r="AL92" s="103">
        <f t="shared" si="7"/>
        <v>378314.49</v>
      </c>
      <c r="AM92" s="37">
        <f t="shared" si="8"/>
        <v>10800</v>
      </c>
      <c r="AN92" s="26">
        <f t="shared" si="9"/>
        <v>367514.49</v>
      </c>
      <c r="AO92" s="17">
        <f t="shared" si="10"/>
        <v>1679293.4900000002</v>
      </c>
      <c r="AP92" s="19">
        <f t="shared" si="11"/>
        <v>1632105.1300000001</v>
      </c>
      <c r="AQ92" s="32">
        <f t="shared" si="12"/>
        <v>47188.360000000102</v>
      </c>
    </row>
    <row r="93" spans="1:43" x14ac:dyDescent="0.2">
      <c r="A93" t="s">
        <v>563</v>
      </c>
      <c r="B93" t="s">
        <v>564</v>
      </c>
      <c r="C93" s="97">
        <v>2160</v>
      </c>
      <c r="D93" s="74" t="s">
        <v>1358</v>
      </c>
      <c r="E93" s="62" t="s">
        <v>2253</v>
      </c>
      <c r="F93" s="295">
        <v>72346.710000000006</v>
      </c>
      <c r="G93" s="295">
        <v>34960</v>
      </c>
      <c r="H93" s="295">
        <v>86544.92</v>
      </c>
      <c r="I93" s="62">
        <v>41693.599999999999</v>
      </c>
      <c r="J93" s="62">
        <v>142122.22</v>
      </c>
      <c r="K93" s="62"/>
      <c r="L93" s="62"/>
      <c r="Q93" s="62"/>
      <c r="R93" s="62"/>
      <c r="S93" s="62"/>
      <c r="T93" s="62">
        <v>320699.84999999998</v>
      </c>
      <c r="U93" s="52"/>
      <c r="V93" s="52"/>
      <c r="W93" s="52">
        <v>633341.48</v>
      </c>
      <c r="X93" s="52">
        <v>74900</v>
      </c>
      <c r="Y93" s="52">
        <v>634.20000000000005</v>
      </c>
      <c r="Z93" s="52">
        <v>1374228.8</v>
      </c>
      <c r="AA93" s="52"/>
      <c r="AB93" s="52"/>
      <c r="AC93" s="300">
        <v>1577461.8</v>
      </c>
      <c r="AD93" s="300"/>
      <c r="AE93" s="300"/>
      <c r="AF93" s="300">
        <v>303467.46000000002</v>
      </c>
      <c r="AG93" s="300">
        <v>51837.62</v>
      </c>
      <c r="AH93" s="300"/>
      <c r="AI93" s="300"/>
      <c r="AJ93" s="300"/>
      <c r="AK93" s="300"/>
      <c r="AL93" s="103">
        <f t="shared" si="7"/>
        <v>193851.63</v>
      </c>
      <c r="AM93" s="37">
        <f t="shared" si="8"/>
        <v>0</v>
      </c>
      <c r="AN93" s="26">
        <f t="shared" si="9"/>
        <v>193851.63</v>
      </c>
      <c r="AO93" s="17">
        <f t="shared" si="10"/>
        <v>2083104.48</v>
      </c>
      <c r="AP93" s="19">
        <f t="shared" si="11"/>
        <v>1932766.8800000001</v>
      </c>
      <c r="AQ93" s="32">
        <f t="shared" si="12"/>
        <v>150337.59999999986</v>
      </c>
    </row>
    <row r="94" spans="1:43" x14ac:dyDescent="0.2">
      <c r="A94" t="s">
        <v>563</v>
      </c>
      <c r="B94" t="s">
        <v>564</v>
      </c>
      <c r="C94" s="97">
        <v>1723</v>
      </c>
      <c r="D94" s="74" t="s">
        <v>1359</v>
      </c>
      <c r="E94" s="62" t="s">
        <v>2254</v>
      </c>
      <c r="F94" s="295">
        <v>154682.85</v>
      </c>
      <c r="G94" s="295">
        <v>24330</v>
      </c>
      <c r="H94" s="295">
        <v>8947.08</v>
      </c>
      <c r="I94" s="62">
        <v>682916.01</v>
      </c>
      <c r="J94" s="62">
        <v>-7488.73</v>
      </c>
      <c r="K94" s="62"/>
      <c r="L94" s="62"/>
      <c r="Q94" s="62"/>
      <c r="R94" s="62"/>
      <c r="S94" s="62">
        <v>2408.91</v>
      </c>
      <c r="T94" s="62">
        <v>784633.1</v>
      </c>
      <c r="U94" s="52"/>
      <c r="V94" s="52"/>
      <c r="W94" s="52">
        <v>464626.3</v>
      </c>
      <c r="X94" s="52">
        <v>75115</v>
      </c>
      <c r="Y94" s="52">
        <v>743.56</v>
      </c>
      <c r="Z94" s="52">
        <v>699380</v>
      </c>
      <c r="AA94" s="52"/>
      <c r="AB94" s="52">
        <v>147294</v>
      </c>
      <c r="AC94" s="300">
        <v>924780</v>
      </c>
      <c r="AD94" s="300"/>
      <c r="AE94" s="300"/>
      <c r="AF94" s="300">
        <v>180032.12</v>
      </c>
      <c r="AG94" s="300">
        <v>128104.54</v>
      </c>
      <c r="AH94" s="300"/>
      <c r="AI94" s="300"/>
      <c r="AJ94" s="300"/>
      <c r="AK94" s="300"/>
      <c r="AL94" s="103">
        <f t="shared" si="7"/>
        <v>187959.93</v>
      </c>
      <c r="AM94" s="37">
        <f t="shared" si="8"/>
        <v>0</v>
      </c>
      <c r="AN94" s="26">
        <f t="shared" si="9"/>
        <v>187959.93</v>
      </c>
      <c r="AO94" s="17">
        <f t="shared" si="10"/>
        <v>1387158.86</v>
      </c>
      <c r="AP94" s="19">
        <f t="shared" si="11"/>
        <v>1232916.6600000001</v>
      </c>
      <c r="AQ94" s="32">
        <f t="shared" si="12"/>
        <v>154242.19999999995</v>
      </c>
    </row>
    <row r="95" spans="1:43" x14ac:dyDescent="0.2">
      <c r="A95" t="s">
        <v>563</v>
      </c>
      <c r="B95" t="s">
        <v>564</v>
      </c>
      <c r="C95" s="97">
        <v>2675</v>
      </c>
      <c r="D95" s="74" t="s">
        <v>1360</v>
      </c>
      <c r="E95" s="62" t="s">
        <v>2255</v>
      </c>
      <c r="F95" s="295">
        <v>302616.95</v>
      </c>
      <c r="G95" s="295">
        <v>19130</v>
      </c>
      <c r="H95" s="295">
        <v>72887.259999999995</v>
      </c>
      <c r="I95" s="62">
        <v>150009.96</v>
      </c>
      <c r="J95" s="62">
        <v>476269.62</v>
      </c>
      <c r="K95" s="62"/>
      <c r="L95" s="62"/>
      <c r="M95" s="297">
        <v>6000</v>
      </c>
      <c r="N95" s="297">
        <v>20450</v>
      </c>
      <c r="Q95" s="62"/>
      <c r="R95" s="62"/>
      <c r="S95" s="62"/>
      <c r="T95" s="62">
        <v>573056.03</v>
      </c>
      <c r="U95" s="52"/>
      <c r="V95" s="52">
        <v>2506.9</v>
      </c>
      <c r="W95" s="52">
        <v>1177382.3700000001</v>
      </c>
      <c r="X95" s="52">
        <v>89310</v>
      </c>
      <c r="Y95" s="52"/>
      <c r="Z95" s="52">
        <v>1450590</v>
      </c>
      <c r="AA95" s="52"/>
      <c r="AB95" s="52">
        <v>143262</v>
      </c>
      <c r="AC95" s="300">
        <v>1593940</v>
      </c>
      <c r="AD95" s="300"/>
      <c r="AE95" s="300"/>
      <c r="AF95" s="300">
        <v>636278.5</v>
      </c>
      <c r="AG95" s="300">
        <v>142244.01</v>
      </c>
      <c r="AH95" s="300"/>
      <c r="AI95" s="300"/>
      <c r="AJ95" s="300"/>
      <c r="AK95" s="300"/>
      <c r="AL95" s="103">
        <f t="shared" si="7"/>
        <v>394634.21</v>
      </c>
      <c r="AM95" s="37">
        <f t="shared" si="8"/>
        <v>26450</v>
      </c>
      <c r="AN95" s="26">
        <f t="shared" si="9"/>
        <v>368184.21</v>
      </c>
      <c r="AO95" s="17">
        <f t="shared" si="10"/>
        <v>2863051.27</v>
      </c>
      <c r="AP95" s="19">
        <f t="shared" si="11"/>
        <v>2372462.5099999998</v>
      </c>
      <c r="AQ95" s="32">
        <f t="shared" si="12"/>
        <v>490588.76000000024</v>
      </c>
    </row>
    <row r="96" spans="1:43" x14ac:dyDescent="0.2">
      <c r="A96" t="s">
        <v>563</v>
      </c>
      <c r="B96" t="s">
        <v>564</v>
      </c>
      <c r="C96" s="97">
        <v>1715</v>
      </c>
      <c r="D96" s="74" t="s">
        <v>1361</v>
      </c>
      <c r="E96" s="62" t="s">
        <v>2256</v>
      </c>
      <c r="F96" s="295">
        <v>62421.41</v>
      </c>
      <c r="G96" s="295">
        <v>35060</v>
      </c>
      <c r="H96" s="295">
        <v>161633.82999999999</v>
      </c>
      <c r="I96" s="62">
        <v>1633731.68</v>
      </c>
      <c r="J96" s="62">
        <v>148164.74</v>
      </c>
      <c r="K96" s="62"/>
      <c r="L96" s="62"/>
      <c r="M96" s="297">
        <v>6000</v>
      </c>
      <c r="N96" s="297">
        <v>6150</v>
      </c>
      <c r="Q96" s="62"/>
      <c r="R96" s="62"/>
      <c r="S96" s="62">
        <v>2118.79</v>
      </c>
      <c r="T96" s="62">
        <v>1997218.5</v>
      </c>
      <c r="U96" s="52"/>
      <c r="V96" s="52"/>
      <c r="W96" s="52">
        <v>530148.52</v>
      </c>
      <c r="X96" s="52">
        <v>30150</v>
      </c>
      <c r="Y96" s="52">
        <v>1440.5</v>
      </c>
      <c r="Z96" s="52">
        <v>986720</v>
      </c>
      <c r="AA96" s="52"/>
      <c r="AB96" s="52">
        <v>161532</v>
      </c>
      <c r="AC96" s="300">
        <v>1239390</v>
      </c>
      <c r="AD96" s="300"/>
      <c r="AE96" s="300"/>
      <c r="AF96" s="300">
        <v>246253.84</v>
      </c>
      <c r="AG96" s="300">
        <v>177617.81</v>
      </c>
      <c r="AH96" s="300"/>
      <c r="AI96" s="300"/>
      <c r="AJ96" s="300"/>
      <c r="AK96" s="300"/>
      <c r="AL96" s="103">
        <f t="shared" si="7"/>
        <v>259115.24</v>
      </c>
      <c r="AM96" s="37">
        <f t="shared" si="8"/>
        <v>12150</v>
      </c>
      <c r="AN96" s="26">
        <f t="shared" si="9"/>
        <v>246965.24</v>
      </c>
      <c r="AO96" s="17">
        <f t="shared" si="10"/>
        <v>1709991.02</v>
      </c>
      <c r="AP96" s="19">
        <f t="shared" si="11"/>
        <v>1663261.6500000001</v>
      </c>
      <c r="AQ96" s="32">
        <f t="shared" si="12"/>
        <v>46729.369999999879</v>
      </c>
    </row>
    <row r="97" spans="1:43" x14ac:dyDescent="0.2">
      <c r="A97" t="s">
        <v>563</v>
      </c>
      <c r="B97" t="s">
        <v>564</v>
      </c>
      <c r="C97" s="97">
        <v>3187</v>
      </c>
      <c r="D97" s="74" t="s">
        <v>1362</v>
      </c>
      <c r="E97" s="62" t="s">
        <v>2257</v>
      </c>
      <c r="F97" s="295">
        <v>75806.5</v>
      </c>
      <c r="G97" s="295">
        <v>35930</v>
      </c>
      <c r="H97" s="295">
        <v>155.94999999999999</v>
      </c>
      <c r="I97" s="62">
        <v>215870.59</v>
      </c>
      <c r="J97" s="62">
        <v>146242.51999999999</v>
      </c>
      <c r="K97" s="62"/>
      <c r="L97" s="62"/>
      <c r="M97" s="297">
        <v>5800</v>
      </c>
      <c r="N97" s="297">
        <v>2700</v>
      </c>
      <c r="Q97" s="62"/>
      <c r="R97" s="62"/>
      <c r="S97" s="62">
        <v>4633.1899999999996</v>
      </c>
      <c r="T97" s="62">
        <v>569833.9</v>
      </c>
      <c r="U97" s="52"/>
      <c r="V97" s="52"/>
      <c r="W97" s="52">
        <v>577717.43999999994</v>
      </c>
      <c r="X97" s="52">
        <v>62010</v>
      </c>
      <c r="Y97" s="52">
        <v>662.34</v>
      </c>
      <c r="Z97" s="52">
        <v>1407961.1</v>
      </c>
      <c r="AA97" s="52"/>
      <c r="AB97" s="52">
        <v>132300</v>
      </c>
      <c r="AC97" s="300">
        <v>1698597.1</v>
      </c>
      <c r="AD97" s="300"/>
      <c r="AE97" s="300"/>
      <c r="AF97" s="300">
        <v>431948.15</v>
      </c>
      <c r="AG97" s="300">
        <v>63889.16</v>
      </c>
      <c r="AH97" s="300"/>
      <c r="AI97" s="300"/>
      <c r="AJ97" s="300"/>
      <c r="AK97" s="300">
        <v>538</v>
      </c>
      <c r="AL97" s="103">
        <f t="shared" si="7"/>
        <v>111892.45</v>
      </c>
      <c r="AM97" s="37">
        <f t="shared" si="8"/>
        <v>8500</v>
      </c>
      <c r="AN97" s="26">
        <f t="shared" si="9"/>
        <v>103392.45</v>
      </c>
      <c r="AO97" s="17">
        <f t="shared" si="10"/>
        <v>2180650.88</v>
      </c>
      <c r="AP97" s="19">
        <f t="shared" si="11"/>
        <v>2194972.41</v>
      </c>
      <c r="AQ97" s="32">
        <f t="shared" si="12"/>
        <v>-14321.530000000261</v>
      </c>
    </row>
    <row r="98" spans="1:43" x14ac:dyDescent="0.2">
      <c r="A98" t="s">
        <v>563</v>
      </c>
      <c r="B98" t="s">
        <v>564</v>
      </c>
      <c r="C98" s="97">
        <v>2867</v>
      </c>
      <c r="D98" s="74" t="s">
        <v>1363</v>
      </c>
      <c r="E98" s="62" t="s">
        <v>2258</v>
      </c>
      <c r="F98" s="295">
        <v>226121.2</v>
      </c>
      <c r="G98" s="295">
        <v>0</v>
      </c>
      <c r="H98" s="295">
        <v>72735.649999999994</v>
      </c>
      <c r="I98" s="62">
        <v>60020.76</v>
      </c>
      <c r="J98" s="62">
        <v>532864.71</v>
      </c>
      <c r="K98" s="62"/>
      <c r="L98" s="62"/>
      <c r="M98" s="297">
        <v>5800</v>
      </c>
      <c r="N98" s="297">
        <v>4369.28</v>
      </c>
      <c r="P98" s="297">
        <v>99</v>
      </c>
      <c r="Q98" s="62"/>
      <c r="R98" s="62"/>
      <c r="S98" s="62">
        <v>13216</v>
      </c>
      <c r="T98" s="62">
        <v>528870.26</v>
      </c>
      <c r="U98" s="52"/>
      <c r="V98" s="52"/>
      <c r="W98" s="52">
        <v>760299.91</v>
      </c>
      <c r="X98" s="52">
        <v>442200</v>
      </c>
      <c r="Y98" s="52">
        <v>596.88</v>
      </c>
      <c r="Z98" s="52">
        <v>1252840</v>
      </c>
      <c r="AA98" s="52"/>
      <c r="AB98" s="52">
        <v>77000</v>
      </c>
      <c r="AC98" s="300">
        <v>1527324</v>
      </c>
      <c r="AD98" s="300"/>
      <c r="AE98" s="300"/>
      <c r="AF98" s="300">
        <v>365704.01</v>
      </c>
      <c r="AG98" s="300"/>
      <c r="AH98" s="300"/>
      <c r="AI98" s="300"/>
      <c r="AJ98" s="300"/>
      <c r="AK98" s="300"/>
      <c r="AL98" s="103">
        <f t="shared" si="7"/>
        <v>298856.84999999998</v>
      </c>
      <c r="AM98" s="37">
        <f t="shared" si="8"/>
        <v>10268.279999999999</v>
      </c>
      <c r="AN98" s="26">
        <f t="shared" si="9"/>
        <v>288588.56999999995</v>
      </c>
      <c r="AO98" s="17">
        <f t="shared" si="10"/>
        <v>2532936.79</v>
      </c>
      <c r="AP98" s="19">
        <f t="shared" si="11"/>
        <v>1893028.01</v>
      </c>
      <c r="AQ98" s="32">
        <f t="shared" si="12"/>
        <v>639908.78</v>
      </c>
    </row>
    <row r="99" spans="1:43" x14ac:dyDescent="0.2">
      <c r="A99" t="s">
        <v>563</v>
      </c>
      <c r="B99" t="s">
        <v>564</v>
      </c>
      <c r="C99" s="97">
        <v>3076</v>
      </c>
      <c r="D99" s="74" t="s">
        <v>1364</v>
      </c>
      <c r="E99" s="62" t="s">
        <v>2259</v>
      </c>
      <c r="F99" s="295">
        <v>137821.81</v>
      </c>
      <c r="G99" s="295">
        <v>13460</v>
      </c>
      <c r="H99" s="295">
        <v>212649.56</v>
      </c>
      <c r="I99" s="62">
        <v>23310.21</v>
      </c>
      <c r="J99" s="62">
        <v>153251.4</v>
      </c>
      <c r="K99" s="62"/>
      <c r="L99" s="62"/>
      <c r="M99" s="297">
        <v>5500</v>
      </c>
      <c r="N99" s="297">
        <v>8647.6299999999992</v>
      </c>
      <c r="Q99" s="62"/>
      <c r="R99" s="62"/>
      <c r="S99" s="62">
        <v>4096.88</v>
      </c>
      <c r="T99" s="62">
        <v>713142.2</v>
      </c>
      <c r="U99" s="52"/>
      <c r="V99" s="52"/>
      <c r="W99" s="52">
        <v>1067610.08</v>
      </c>
      <c r="X99" s="52"/>
      <c r="Y99" s="52">
        <v>993.65</v>
      </c>
      <c r="Z99" s="52">
        <v>1298029</v>
      </c>
      <c r="AA99" s="52">
        <v>2</v>
      </c>
      <c r="AB99" s="52">
        <v>132300</v>
      </c>
      <c r="AC99" s="300">
        <v>1646201</v>
      </c>
      <c r="AD99" s="300"/>
      <c r="AE99" s="300"/>
      <c r="AF99" s="300">
        <v>742561.13</v>
      </c>
      <c r="AG99" s="300">
        <v>104933.33</v>
      </c>
      <c r="AH99" s="300"/>
      <c r="AI99" s="300"/>
      <c r="AJ99" s="300"/>
      <c r="AK99" s="300"/>
      <c r="AL99" s="103">
        <f t="shared" si="7"/>
        <v>363931.37</v>
      </c>
      <c r="AM99" s="37">
        <f t="shared" si="8"/>
        <v>14147.63</v>
      </c>
      <c r="AN99" s="26">
        <f t="shared" si="9"/>
        <v>349783.74</v>
      </c>
      <c r="AO99" s="17">
        <f t="shared" si="10"/>
        <v>2498934.73</v>
      </c>
      <c r="AP99" s="19">
        <f t="shared" si="11"/>
        <v>2493695.46</v>
      </c>
      <c r="AQ99" s="32">
        <f t="shared" si="12"/>
        <v>5239.2700000000186</v>
      </c>
    </row>
    <row r="100" spans="1:43" x14ac:dyDescent="0.2">
      <c r="A100" t="s">
        <v>563</v>
      </c>
      <c r="B100" t="s">
        <v>564</v>
      </c>
      <c r="C100" s="97">
        <v>2086</v>
      </c>
      <c r="D100" s="74" t="s">
        <v>1365</v>
      </c>
      <c r="E100" s="62" t="s">
        <v>2260</v>
      </c>
      <c r="F100" s="295">
        <v>155189.99</v>
      </c>
      <c r="G100" s="295">
        <v>13160</v>
      </c>
      <c r="H100" s="295">
        <v>18177.84</v>
      </c>
      <c r="I100" s="62">
        <v>372064.62</v>
      </c>
      <c r="J100" s="62">
        <v>188450.7</v>
      </c>
      <c r="K100" s="62"/>
      <c r="L100" s="62"/>
      <c r="M100" s="297">
        <v>6000</v>
      </c>
      <c r="N100" s="297">
        <v>21840</v>
      </c>
      <c r="Q100" s="62"/>
      <c r="R100" s="62"/>
      <c r="S100" s="62">
        <v>8923.52</v>
      </c>
      <c r="T100" s="62">
        <v>673323.61</v>
      </c>
      <c r="U100" s="52"/>
      <c r="V100" s="52"/>
      <c r="W100" s="52">
        <v>851720.26</v>
      </c>
      <c r="X100" s="52"/>
      <c r="Y100" s="52">
        <v>820.68</v>
      </c>
      <c r="Z100" s="52">
        <v>1283510</v>
      </c>
      <c r="AA100" s="52"/>
      <c r="AB100" s="52"/>
      <c r="AC100" s="300">
        <v>1494050</v>
      </c>
      <c r="AD100" s="300"/>
      <c r="AE100" s="300"/>
      <c r="AF100" s="300">
        <v>226342.48</v>
      </c>
      <c r="AG100" s="300">
        <v>154327.44</v>
      </c>
      <c r="AH100" s="300"/>
      <c r="AI100" s="300"/>
      <c r="AJ100" s="300"/>
      <c r="AK100" s="300"/>
      <c r="AL100" s="103">
        <f t="shared" si="7"/>
        <v>186527.83</v>
      </c>
      <c r="AM100" s="37">
        <f t="shared" si="8"/>
        <v>27840</v>
      </c>
      <c r="AN100" s="26">
        <f t="shared" si="9"/>
        <v>158687.82999999999</v>
      </c>
      <c r="AO100" s="17">
        <f t="shared" si="10"/>
        <v>2136050.94</v>
      </c>
      <c r="AP100" s="19">
        <f t="shared" si="11"/>
        <v>1874719.92</v>
      </c>
      <c r="AQ100" s="32">
        <f t="shared" si="12"/>
        <v>261331.02000000002</v>
      </c>
    </row>
    <row r="101" spans="1:43" x14ac:dyDescent="0.2">
      <c r="A101" t="s">
        <v>563</v>
      </c>
      <c r="B101" t="s">
        <v>564</v>
      </c>
      <c r="C101" s="97">
        <v>1893</v>
      </c>
      <c r="D101" s="74" t="s">
        <v>1366</v>
      </c>
      <c r="E101" s="62" t="s">
        <v>2261</v>
      </c>
      <c r="F101" s="295">
        <v>223309.44</v>
      </c>
      <c r="G101" s="295">
        <v>13460</v>
      </c>
      <c r="H101" s="295">
        <v>607137.01</v>
      </c>
      <c r="I101" s="62">
        <v>3</v>
      </c>
      <c r="J101" s="62">
        <v>327952.94</v>
      </c>
      <c r="K101" s="62"/>
      <c r="L101" s="62"/>
      <c r="M101" s="297">
        <v>5500</v>
      </c>
      <c r="N101" s="297">
        <v>6150</v>
      </c>
      <c r="Q101" s="62"/>
      <c r="R101" s="62"/>
      <c r="S101" s="62">
        <v>680.33</v>
      </c>
      <c r="T101" s="62">
        <v>1404582.07</v>
      </c>
      <c r="U101" s="52"/>
      <c r="V101" s="52">
        <v>1164.3</v>
      </c>
      <c r="W101" s="52">
        <v>683584.91</v>
      </c>
      <c r="X101" s="52">
        <v>29000</v>
      </c>
      <c r="Y101" s="52"/>
      <c r="Z101" s="52">
        <v>1358310</v>
      </c>
      <c r="AA101" s="52"/>
      <c r="AB101" s="52"/>
      <c r="AC101" s="300">
        <v>1440618</v>
      </c>
      <c r="AD101" s="300"/>
      <c r="AE101" s="300"/>
      <c r="AF101" s="300">
        <v>682996.68</v>
      </c>
      <c r="AG101" s="300">
        <v>57611.54</v>
      </c>
      <c r="AH101" s="300"/>
      <c r="AI101" s="300"/>
      <c r="AJ101" s="300"/>
      <c r="AK101" s="300"/>
      <c r="AL101" s="103">
        <f t="shared" si="7"/>
        <v>843906.45</v>
      </c>
      <c r="AM101" s="37">
        <f t="shared" si="8"/>
        <v>11650</v>
      </c>
      <c r="AN101" s="26">
        <f t="shared" si="9"/>
        <v>832256.45</v>
      </c>
      <c r="AO101" s="17">
        <f t="shared" si="10"/>
        <v>2072059.21</v>
      </c>
      <c r="AP101" s="19">
        <f t="shared" si="11"/>
        <v>2181226.2200000002</v>
      </c>
      <c r="AQ101" s="32">
        <f t="shared" si="12"/>
        <v>-109167.01000000024</v>
      </c>
    </row>
    <row r="102" spans="1:43" x14ac:dyDescent="0.2">
      <c r="A102" t="s">
        <v>563</v>
      </c>
      <c r="B102" t="s">
        <v>564</v>
      </c>
      <c r="C102" s="97">
        <v>2677</v>
      </c>
      <c r="D102" s="74" t="s">
        <v>1367</v>
      </c>
      <c r="E102" s="62" t="s">
        <v>2262</v>
      </c>
      <c r="F102" s="295">
        <v>222213.11</v>
      </c>
      <c r="G102" s="295">
        <v>0</v>
      </c>
      <c r="H102" s="295">
        <v>113600.22</v>
      </c>
      <c r="I102" s="62">
        <v>323013.53000000003</v>
      </c>
      <c r="J102" s="62">
        <v>157885.56</v>
      </c>
      <c r="K102" s="62"/>
      <c r="L102" s="62"/>
      <c r="N102" s="297">
        <v>4130</v>
      </c>
      <c r="Q102" s="62"/>
      <c r="R102" s="62">
        <v>-368974.66</v>
      </c>
      <c r="S102" s="62">
        <v>222353.05</v>
      </c>
      <c r="T102" s="62">
        <v>852142.64</v>
      </c>
      <c r="U102" s="52"/>
      <c r="V102" s="52"/>
      <c r="W102" s="52">
        <v>693215.94</v>
      </c>
      <c r="X102" s="52">
        <v>180660</v>
      </c>
      <c r="Y102" s="52">
        <v>1219.68</v>
      </c>
      <c r="Z102" s="52">
        <v>1528620</v>
      </c>
      <c r="AA102" s="52"/>
      <c r="AB102" s="52"/>
      <c r="AC102" s="300">
        <v>1743206</v>
      </c>
      <c r="AD102" s="300"/>
      <c r="AE102" s="300"/>
      <c r="AF102" s="300">
        <v>403884.17</v>
      </c>
      <c r="AG102" s="300">
        <v>78807.259999999995</v>
      </c>
      <c r="AH102" s="300"/>
      <c r="AI102" s="300"/>
      <c r="AJ102" s="300"/>
      <c r="AK102" s="300"/>
      <c r="AL102" s="103">
        <f t="shared" si="7"/>
        <v>335813.32999999996</v>
      </c>
      <c r="AM102" s="37">
        <f t="shared" si="8"/>
        <v>4130</v>
      </c>
      <c r="AN102" s="26">
        <f t="shared" si="9"/>
        <v>331683.32999999996</v>
      </c>
      <c r="AO102" s="17">
        <f t="shared" si="10"/>
        <v>2403715.62</v>
      </c>
      <c r="AP102" s="19">
        <f t="shared" si="11"/>
        <v>2225897.4299999997</v>
      </c>
      <c r="AQ102" s="32">
        <f t="shared" si="12"/>
        <v>177818.19000000041</v>
      </c>
    </row>
    <row r="103" spans="1:43" x14ac:dyDescent="0.2">
      <c r="A103" t="s">
        <v>563</v>
      </c>
      <c r="B103" t="s">
        <v>564</v>
      </c>
      <c r="C103" s="97">
        <v>2827</v>
      </c>
      <c r="D103" s="74" t="s">
        <v>1368</v>
      </c>
      <c r="E103" s="62" t="s">
        <v>2265</v>
      </c>
      <c r="F103" s="295">
        <v>221537.43</v>
      </c>
      <c r="G103" s="295">
        <v>0</v>
      </c>
      <c r="H103" s="295">
        <v>119371.54</v>
      </c>
      <c r="I103" s="62">
        <v>81912.38</v>
      </c>
      <c r="J103" s="62">
        <v>-64724.43</v>
      </c>
      <c r="K103" s="62"/>
      <c r="L103" s="62"/>
      <c r="M103" s="297">
        <v>5500</v>
      </c>
      <c r="N103" s="297">
        <v>14740</v>
      </c>
      <c r="Q103" s="62"/>
      <c r="R103" s="62"/>
      <c r="S103" s="62">
        <v>22861.49</v>
      </c>
      <c r="T103" s="62">
        <v>474645.55</v>
      </c>
      <c r="U103" s="52"/>
      <c r="V103" s="52"/>
      <c r="W103" s="52">
        <v>700044</v>
      </c>
      <c r="X103" s="52"/>
      <c r="Y103" s="52">
        <v>1806.93</v>
      </c>
      <c r="Z103" s="52">
        <v>1518224.4</v>
      </c>
      <c r="AA103" s="52"/>
      <c r="AB103" s="52"/>
      <c r="AC103" s="300">
        <v>1612714.4</v>
      </c>
      <c r="AD103" s="300"/>
      <c r="AE103" s="300"/>
      <c r="AF103" s="300">
        <v>270356.82</v>
      </c>
      <c r="AG103" s="300">
        <v>188627.23</v>
      </c>
      <c r="AH103" s="300"/>
      <c r="AI103" s="300"/>
      <c r="AJ103" s="300"/>
      <c r="AK103" s="300"/>
      <c r="AL103" s="103">
        <f t="shared" si="7"/>
        <v>340908.97</v>
      </c>
      <c r="AM103" s="37">
        <f t="shared" si="8"/>
        <v>20240</v>
      </c>
      <c r="AN103" s="26">
        <f t="shared" si="9"/>
        <v>320668.96999999997</v>
      </c>
      <c r="AO103" s="17">
        <f t="shared" si="10"/>
        <v>2220075.33</v>
      </c>
      <c r="AP103" s="19">
        <f t="shared" si="11"/>
        <v>2071698.45</v>
      </c>
      <c r="AQ103" s="32">
        <f t="shared" si="12"/>
        <v>148376.88000000012</v>
      </c>
    </row>
    <row r="104" spans="1:43" x14ac:dyDescent="0.2">
      <c r="A104" t="s">
        <v>563</v>
      </c>
      <c r="B104" t="s">
        <v>564</v>
      </c>
      <c r="C104" s="97">
        <v>3372</v>
      </c>
      <c r="D104" s="74" t="s">
        <v>1369</v>
      </c>
      <c r="E104" s="62" t="s">
        <v>2266</v>
      </c>
      <c r="F104" s="295">
        <v>53826.57</v>
      </c>
      <c r="G104" s="295">
        <v>28460</v>
      </c>
      <c r="H104" s="295">
        <v>70749.41</v>
      </c>
      <c r="I104" s="62">
        <v>199444.69</v>
      </c>
      <c r="J104" s="62">
        <v>231903.56</v>
      </c>
      <c r="K104" s="62"/>
      <c r="L104" s="62"/>
      <c r="M104" s="297">
        <v>5000</v>
      </c>
      <c r="N104" s="297">
        <v>2700</v>
      </c>
      <c r="Q104" s="62"/>
      <c r="R104" s="62"/>
      <c r="S104" s="62">
        <v>7886.1</v>
      </c>
      <c r="T104" s="62">
        <v>1172968.6100000001</v>
      </c>
      <c r="U104" s="52"/>
      <c r="V104" s="52"/>
      <c r="W104" s="52">
        <v>663810.56999999995</v>
      </c>
      <c r="X104" s="52">
        <v>27000</v>
      </c>
      <c r="Y104" s="52">
        <v>1054.3</v>
      </c>
      <c r="Z104" s="52">
        <v>1169000</v>
      </c>
      <c r="AA104" s="52"/>
      <c r="AB104" s="52">
        <v>132300</v>
      </c>
      <c r="AC104" s="300">
        <v>1483768</v>
      </c>
      <c r="AD104" s="300"/>
      <c r="AE104" s="300"/>
      <c r="AF104" s="300">
        <v>396234.25</v>
      </c>
      <c r="AG104" s="300">
        <v>240628.6</v>
      </c>
      <c r="AH104" s="300"/>
      <c r="AI104" s="300"/>
      <c r="AJ104" s="300"/>
      <c r="AK104" s="300">
        <v>772</v>
      </c>
      <c r="AL104" s="103">
        <f t="shared" si="7"/>
        <v>153035.98000000001</v>
      </c>
      <c r="AM104" s="37">
        <f t="shared" si="8"/>
        <v>7700</v>
      </c>
      <c r="AN104" s="26">
        <f t="shared" si="9"/>
        <v>145335.98000000001</v>
      </c>
      <c r="AO104" s="17">
        <f t="shared" si="10"/>
        <v>1993164.87</v>
      </c>
      <c r="AP104" s="19">
        <f t="shared" si="11"/>
        <v>2121402.85</v>
      </c>
      <c r="AQ104" s="32">
        <f t="shared" si="12"/>
        <v>-128237.97999999998</v>
      </c>
    </row>
    <row r="105" spans="1:43" x14ac:dyDescent="0.2">
      <c r="A105" t="s">
        <v>563</v>
      </c>
      <c r="B105" t="s">
        <v>564</v>
      </c>
      <c r="C105" s="97">
        <v>1747</v>
      </c>
      <c r="D105" s="74" t="s">
        <v>1370</v>
      </c>
      <c r="E105" s="62" t="s">
        <v>2312</v>
      </c>
      <c r="F105" s="295">
        <v>229439.08</v>
      </c>
      <c r="G105" s="295">
        <v>19130</v>
      </c>
      <c r="H105" s="295">
        <v>24359.45</v>
      </c>
      <c r="I105" s="62">
        <v>421431.32</v>
      </c>
      <c r="J105" s="62">
        <v>47399.85</v>
      </c>
      <c r="K105" s="62"/>
      <c r="L105" s="62"/>
      <c r="M105" s="297">
        <v>5700</v>
      </c>
      <c r="N105" s="297">
        <v>3000</v>
      </c>
      <c r="Q105" s="62"/>
      <c r="R105" s="62"/>
      <c r="S105" s="62">
        <v>141287.72</v>
      </c>
      <c r="T105" s="62">
        <v>764463.81</v>
      </c>
      <c r="U105" s="52"/>
      <c r="V105" s="52"/>
      <c r="W105" s="52">
        <v>533259.6</v>
      </c>
      <c r="X105" s="52">
        <v>29550</v>
      </c>
      <c r="Y105" s="52">
        <v>1044.1600000000001</v>
      </c>
      <c r="Z105" s="52">
        <v>1539440</v>
      </c>
      <c r="AA105" s="52"/>
      <c r="AB105" s="52">
        <v>201096</v>
      </c>
      <c r="AC105" s="300">
        <v>1792001</v>
      </c>
      <c r="AD105" s="300"/>
      <c r="AE105" s="300"/>
      <c r="AF105" s="300">
        <v>368509.35</v>
      </c>
      <c r="AG105" s="300">
        <v>184193.71</v>
      </c>
      <c r="AH105" s="300"/>
      <c r="AI105" s="300"/>
      <c r="AJ105" s="300"/>
      <c r="AK105" s="300"/>
      <c r="AL105" s="103">
        <f t="shared" si="7"/>
        <v>272928.52999999997</v>
      </c>
      <c r="AM105" s="37">
        <f t="shared" si="8"/>
        <v>8700</v>
      </c>
      <c r="AN105" s="26">
        <f t="shared" si="9"/>
        <v>264228.52999999997</v>
      </c>
      <c r="AO105" s="17">
        <f t="shared" si="10"/>
        <v>2304389.7599999998</v>
      </c>
      <c r="AP105" s="19">
        <f t="shared" si="11"/>
        <v>2344704.06</v>
      </c>
      <c r="AQ105" s="32">
        <f t="shared" si="12"/>
        <v>-40314.300000000279</v>
      </c>
    </row>
    <row r="106" spans="1:43" x14ac:dyDescent="0.2">
      <c r="A106" t="s">
        <v>563</v>
      </c>
      <c r="B106" t="s">
        <v>564</v>
      </c>
      <c r="C106" s="97">
        <v>2607</v>
      </c>
      <c r="D106" s="74" t="s">
        <v>1371</v>
      </c>
      <c r="E106" s="62" t="s">
        <v>2313</v>
      </c>
      <c r="F106" s="295">
        <v>163967.35</v>
      </c>
      <c r="G106" s="295">
        <v>7790</v>
      </c>
      <c r="H106" s="295">
        <v>55427.28</v>
      </c>
      <c r="I106" s="62">
        <v>1201852.77</v>
      </c>
      <c r="J106" s="62">
        <v>140324.42000000001</v>
      </c>
      <c r="K106" s="62"/>
      <c r="L106" s="62"/>
      <c r="M106" s="297">
        <v>6000</v>
      </c>
      <c r="N106" s="297">
        <v>37820</v>
      </c>
      <c r="Q106" s="62"/>
      <c r="R106" s="62"/>
      <c r="S106" s="62">
        <v>18846.7</v>
      </c>
      <c r="T106" s="62">
        <v>1440238.21</v>
      </c>
      <c r="U106" s="52"/>
      <c r="V106" s="52"/>
      <c r="W106" s="52">
        <v>598771.94999999995</v>
      </c>
      <c r="X106" s="52">
        <v>48318</v>
      </c>
      <c r="Y106" s="52">
        <v>616.04</v>
      </c>
      <c r="Z106" s="52">
        <v>1229829</v>
      </c>
      <c r="AA106" s="52"/>
      <c r="AB106" s="52"/>
      <c r="AC106" s="300">
        <v>1430449</v>
      </c>
      <c r="AD106" s="300"/>
      <c r="AE106" s="300"/>
      <c r="AF106" s="300">
        <v>218842.15</v>
      </c>
      <c r="AG106" s="300">
        <v>144472.93</v>
      </c>
      <c r="AH106" s="300"/>
      <c r="AI106" s="300"/>
      <c r="AJ106" s="300"/>
      <c r="AK106" s="300"/>
      <c r="AL106" s="103">
        <f t="shared" si="7"/>
        <v>227184.63</v>
      </c>
      <c r="AM106" s="37">
        <f t="shared" si="8"/>
        <v>43820</v>
      </c>
      <c r="AN106" s="26">
        <f t="shared" si="9"/>
        <v>183364.63</v>
      </c>
      <c r="AO106" s="17">
        <f t="shared" si="10"/>
        <v>1877534.99</v>
      </c>
      <c r="AP106" s="19">
        <f t="shared" si="11"/>
        <v>1793764.0799999998</v>
      </c>
      <c r="AQ106" s="32">
        <f t="shared" si="12"/>
        <v>83770.910000000149</v>
      </c>
    </row>
    <row r="107" spans="1:43" x14ac:dyDescent="0.2">
      <c r="A107" t="s">
        <v>563</v>
      </c>
      <c r="B107" t="s">
        <v>564</v>
      </c>
      <c r="C107" s="97">
        <v>2124</v>
      </c>
      <c r="D107" s="74" t="s">
        <v>1372</v>
      </c>
      <c r="E107" s="62" t="s">
        <v>2318</v>
      </c>
      <c r="F107" s="295">
        <v>467559.85</v>
      </c>
      <c r="G107" s="295">
        <v>19130</v>
      </c>
      <c r="H107" s="295">
        <v>69614.05</v>
      </c>
      <c r="I107" s="62">
        <v>2293006.86</v>
      </c>
      <c r="J107" s="62">
        <v>105740.23</v>
      </c>
      <c r="K107" s="62"/>
      <c r="L107" s="62"/>
      <c r="M107" s="297">
        <v>5300</v>
      </c>
      <c r="N107" s="297">
        <v>5700</v>
      </c>
      <c r="Q107" s="62"/>
      <c r="R107" s="62"/>
      <c r="S107" s="62"/>
      <c r="T107" s="62">
        <v>2616413.23</v>
      </c>
      <c r="U107" s="52"/>
      <c r="V107" s="52"/>
      <c r="W107" s="52">
        <v>644217.38</v>
      </c>
      <c r="X107" s="52">
        <v>19170</v>
      </c>
      <c r="Y107" s="52">
        <v>1497.69</v>
      </c>
      <c r="Z107" s="52">
        <v>951010</v>
      </c>
      <c r="AA107" s="52"/>
      <c r="AB107" s="52">
        <v>358974</v>
      </c>
      <c r="AC107" s="300">
        <v>1280610</v>
      </c>
      <c r="AD107" s="300"/>
      <c r="AE107" s="300"/>
      <c r="AF107" s="300">
        <v>303481.31</v>
      </c>
      <c r="AG107" s="300"/>
      <c r="AH107" s="300"/>
      <c r="AI107" s="300"/>
      <c r="AJ107" s="300"/>
      <c r="AK107" s="300"/>
      <c r="AL107" s="103">
        <f t="shared" si="7"/>
        <v>556303.9</v>
      </c>
      <c r="AM107" s="37">
        <f t="shared" si="8"/>
        <v>11000</v>
      </c>
      <c r="AN107" s="26">
        <f t="shared" si="9"/>
        <v>545303.9</v>
      </c>
      <c r="AO107" s="17">
        <f t="shared" si="10"/>
        <v>1974869.0699999998</v>
      </c>
      <c r="AP107" s="19">
        <f t="shared" si="11"/>
        <v>1584091.31</v>
      </c>
      <c r="AQ107" s="32">
        <f t="shared" si="12"/>
        <v>390777.75999999978</v>
      </c>
    </row>
    <row r="108" spans="1:43" x14ac:dyDescent="0.2">
      <c r="A108" t="s">
        <v>567</v>
      </c>
      <c r="B108" t="s">
        <v>568</v>
      </c>
      <c r="C108" s="97">
        <v>2908</v>
      </c>
      <c r="D108" s="74" t="s">
        <v>1373</v>
      </c>
      <c r="E108" s="62" t="s">
        <v>2268</v>
      </c>
      <c r="F108" s="295">
        <v>134568.22</v>
      </c>
      <c r="G108" s="295">
        <v>12600</v>
      </c>
      <c r="H108" s="295">
        <v>57276.11</v>
      </c>
      <c r="I108" s="62">
        <v>132578.23000000001</v>
      </c>
      <c r="J108" s="62">
        <v>78971.13</v>
      </c>
      <c r="K108" s="62"/>
      <c r="L108" s="62"/>
      <c r="N108" s="297">
        <v>18600</v>
      </c>
      <c r="Q108" s="62"/>
      <c r="R108" s="62"/>
      <c r="S108" s="62">
        <v>-140.84</v>
      </c>
      <c r="T108" s="62">
        <v>2310952.34</v>
      </c>
      <c r="U108" s="52"/>
      <c r="V108" s="52"/>
      <c r="W108" s="52">
        <v>542898.87</v>
      </c>
      <c r="X108" s="52">
        <v>142200</v>
      </c>
      <c r="Y108" s="52">
        <v>464.5</v>
      </c>
      <c r="Z108" s="52">
        <v>1051240</v>
      </c>
      <c r="AA108" s="52"/>
      <c r="AB108" s="52">
        <v>399400</v>
      </c>
      <c r="AC108" s="300">
        <v>1337590</v>
      </c>
      <c r="AD108" s="300"/>
      <c r="AE108" s="300"/>
      <c r="AF108" s="300">
        <v>771833.98</v>
      </c>
      <c r="AG108" s="300">
        <v>173700.37</v>
      </c>
      <c r="AH108" s="300"/>
      <c r="AI108" s="300"/>
      <c r="AJ108" s="300"/>
      <c r="AK108" s="300"/>
      <c r="AL108" s="103">
        <f t="shared" si="7"/>
        <v>204444.33000000002</v>
      </c>
      <c r="AM108" s="37">
        <f t="shared" si="8"/>
        <v>18600</v>
      </c>
      <c r="AN108" s="26">
        <f t="shared" si="9"/>
        <v>185844.33000000002</v>
      </c>
      <c r="AO108" s="17">
        <f t="shared" si="10"/>
        <v>2136203.37</v>
      </c>
      <c r="AP108" s="19">
        <f t="shared" si="11"/>
        <v>2283124.35</v>
      </c>
      <c r="AQ108" s="32">
        <f t="shared" si="12"/>
        <v>-146920.97999999998</v>
      </c>
    </row>
    <row r="109" spans="1:43" x14ac:dyDescent="0.2">
      <c r="A109" t="s">
        <v>567</v>
      </c>
      <c r="B109" t="s">
        <v>568</v>
      </c>
      <c r="C109" s="97">
        <v>2944</v>
      </c>
      <c r="D109" s="74" t="s">
        <v>1374</v>
      </c>
      <c r="E109" s="62" t="s">
        <v>2269</v>
      </c>
      <c r="F109" s="295">
        <v>567485.93999999994</v>
      </c>
      <c r="G109" s="295">
        <v>0</v>
      </c>
      <c r="H109" s="295">
        <v>59503.8</v>
      </c>
      <c r="I109" s="62">
        <v>1545498.55</v>
      </c>
      <c r="J109" s="62">
        <v>105245.65</v>
      </c>
      <c r="K109" s="62"/>
      <c r="L109" s="62"/>
      <c r="N109" s="297">
        <v>23700</v>
      </c>
      <c r="Q109" s="62"/>
      <c r="R109" s="62"/>
      <c r="S109" s="62">
        <v>-880.73</v>
      </c>
      <c r="T109" s="62">
        <v>1228203.58</v>
      </c>
      <c r="U109" s="52"/>
      <c r="V109" s="52"/>
      <c r="W109" s="52">
        <v>684590.05</v>
      </c>
      <c r="X109" s="52">
        <v>210000</v>
      </c>
      <c r="Y109" s="52">
        <v>1077.73</v>
      </c>
      <c r="Z109" s="52">
        <v>907280</v>
      </c>
      <c r="AA109" s="52"/>
      <c r="AB109" s="52">
        <v>84000</v>
      </c>
      <c r="AC109" s="300">
        <v>1173524</v>
      </c>
      <c r="AD109" s="300"/>
      <c r="AE109" s="300"/>
      <c r="AF109" s="300">
        <v>596054.42000000004</v>
      </c>
      <c r="AG109" s="300">
        <v>133714.51</v>
      </c>
      <c r="AH109" s="300"/>
      <c r="AI109" s="300"/>
      <c r="AJ109" s="300"/>
      <c r="AK109" s="300"/>
      <c r="AL109" s="103">
        <f t="shared" si="7"/>
        <v>626989.74</v>
      </c>
      <c r="AM109" s="37">
        <f t="shared" si="8"/>
        <v>23700</v>
      </c>
      <c r="AN109" s="26">
        <f t="shared" si="9"/>
        <v>603289.74</v>
      </c>
      <c r="AO109" s="17">
        <f t="shared" si="10"/>
        <v>1886947.78</v>
      </c>
      <c r="AP109" s="19">
        <f t="shared" si="11"/>
        <v>1903292.93</v>
      </c>
      <c r="AQ109" s="32">
        <f t="shared" si="12"/>
        <v>-16345.149999999907</v>
      </c>
    </row>
    <row r="110" spans="1:43" x14ac:dyDescent="0.2">
      <c r="A110" t="s">
        <v>567</v>
      </c>
      <c r="B110" t="s">
        <v>568</v>
      </c>
      <c r="C110" s="97">
        <v>4209</v>
      </c>
      <c r="D110" s="74" t="s">
        <v>1375</v>
      </c>
      <c r="E110" s="62" t="s">
        <v>2270</v>
      </c>
      <c r="F110" s="295">
        <v>79354.27</v>
      </c>
      <c r="G110" s="295">
        <v>886.77</v>
      </c>
      <c r="H110" s="295">
        <v>105903.77</v>
      </c>
      <c r="I110" s="62">
        <v>1504400.08</v>
      </c>
      <c r="J110" s="62">
        <v>72394.66</v>
      </c>
      <c r="K110" s="62"/>
      <c r="L110" s="62"/>
      <c r="N110" s="297">
        <v>24100</v>
      </c>
      <c r="Q110" s="62"/>
      <c r="R110" s="62"/>
      <c r="S110" s="62">
        <v>-64.819999999999993</v>
      </c>
      <c r="T110" s="62">
        <v>1322855.6000000001</v>
      </c>
      <c r="U110" s="52"/>
      <c r="V110" s="52"/>
      <c r="W110" s="52">
        <v>847920.34</v>
      </c>
      <c r="X110" s="52">
        <v>100000</v>
      </c>
      <c r="Y110" s="52">
        <v>169.59</v>
      </c>
      <c r="Z110" s="52">
        <v>1203650</v>
      </c>
      <c r="AA110" s="52"/>
      <c r="AB110" s="52">
        <v>116000</v>
      </c>
      <c r="AC110" s="300">
        <v>1521671</v>
      </c>
      <c r="AD110" s="300"/>
      <c r="AE110" s="300">
        <v>11027</v>
      </c>
      <c r="AF110" s="300">
        <v>658154.36</v>
      </c>
      <c r="AG110" s="300">
        <v>129981.95</v>
      </c>
      <c r="AH110" s="300"/>
      <c r="AI110" s="300"/>
      <c r="AJ110" s="300"/>
      <c r="AK110" s="300"/>
      <c r="AL110" s="103">
        <f t="shared" si="7"/>
        <v>186144.81</v>
      </c>
      <c r="AM110" s="37">
        <f t="shared" si="8"/>
        <v>24100</v>
      </c>
      <c r="AN110" s="26">
        <f t="shared" si="9"/>
        <v>162044.81</v>
      </c>
      <c r="AO110" s="17">
        <f t="shared" si="10"/>
        <v>2267739.9299999997</v>
      </c>
      <c r="AP110" s="19">
        <f t="shared" si="11"/>
        <v>2320834.31</v>
      </c>
      <c r="AQ110" s="32">
        <f t="shared" si="12"/>
        <v>-53094.380000000354</v>
      </c>
    </row>
    <row r="111" spans="1:43" x14ac:dyDescent="0.2">
      <c r="A111" t="s">
        <v>567</v>
      </c>
      <c r="B111" t="s">
        <v>568</v>
      </c>
      <c r="C111" s="97">
        <v>4669</v>
      </c>
      <c r="D111" s="74" t="s">
        <v>1376</v>
      </c>
      <c r="E111" s="62" t="s">
        <v>2271</v>
      </c>
      <c r="F111" s="295">
        <v>42484.43</v>
      </c>
      <c r="G111" s="295">
        <v>5396.96</v>
      </c>
      <c r="H111" s="295">
        <v>106707.62</v>
      </c>
      <c r="I111" s="62">
        <v>1439667.15</v>
      </c>
      <c r="J111" s="62">
        <v>361337.11</v>
      </c>
      <c r="K111" s="62"/>
      <c r="L111" s="62"/>
      <c r="N111" s="297">
        <v>22501</v>
      </c>
      <c r="Q111" s="62"/>
      <c r="R111" s="62"/>
      <c r="S111" s="62">
        <v>-365.86</v>
      </c>
      <c r="T111" s="62">
        <v>2235714.37</v>
      </c>
      <c r="U111" s="52"/>
      <c r="V111" s="52"/>
      <c r="W111" s="52">
        <v>864073.66</v>
      </c>
      <c r="X111" s="52">
        <v>100000</v>
      </c>
      <c r="Y111" s="52">
        <v>214.77</v>
      </c>
      <c r="Z111" s="52">
        <v>1121335.7</v>
      </c>
      <c r="AA111" s="52"/>
      <c r="AB111" s="52">
        <v>183800</v>
      </c>
      <c r="AC111" s="300">
        <v>1370315.7</v>
      </c>
      <c r="AD111" s="300"/>
      <c r="AE111" s="300"/>
      <c r="AF111" s="300">
        <v>592358.35</v>
      </c>
      <c r="AG111" s="300">
        <v>350711.71</v>
      </c>
      <c r="AH111" s="300"/>
      <c r="AI111" s="300"/>
      <c r="AJ111" s="300"/>
      <c r="AK111" s="300"/>
      <c r="AL111" s="103">
        <f t="shared" si="7"/>
        <v>154589.01</v>
      </c>
      <c r="AM111" s="37">
        <f t="shared" si="8"/>
        <v>22501</v>
      </c>
      <c r="AN111" s="26">
        <f t="shared" si="9"/>
        <v>132088.01</v>
      </c>
      <c r="AO111" s="17">
        <f t="shared" si="10"/>
        <v>2269424.13</v>
      </c>
      <c r="AP111" s="19">
        <f t="shared" si="11"/>
        <v>2313385.7599999998</v>
      </c>
      <c r="AQ111" s="32">
        <f t="shared" si="12"/>
        <v>-43961.629999999888</v>
      </c>
    </row>
    <row r="112" spans="1:43" x14ac:dyDescent="0.2">
      <c r="A112" t="s">
        <v>567</v>
      </c>
      <c r="B112" t="s">
        <v>568</v>
      </c>
      <c r="C112" s="97">
        <v>2279</v>
      </c>
      <c r="D112" s="74" t="s">
        <v>1377</v>
      </c>
      <c r="E112" s="62" t="s">
        <v>2272</v>
      </c>
      <c r="F112" s="295">
        <v>154070.10999999999</v>
      </c>
      <c r="G112" s="295">
        <v>0</v>
      </c>
      <c r="H112" s="295">
        <v>63697.11</v>
      </c>
      <c r="I112" s="62">
        <v>337206.79</v>
      </c>
      <c r="J112" s="62">
        <v>203518.12</v>
      </c>
      <c r="K112" s="62"/>
      <c r="L112" s="62"/>
      <c r="N112" s="297">
        <v>7725</v>
      </c>
      <c r="Q112" s="62"/>
      <c r="R112" s="62"/>
      <c r="S112" s="62">
        <v>34395.31</v>
      </c>
      <c r="T112" s="62">
        <v>1762414.5</v>
      </c>
      <c r="U112" s="52"/>
      <c r="V112" s="52"/>
      <c r="W112" s="52">
        <v>738539.21</v>
      </c>
      <c r="X112" s="52">
        <v>19000</v>
      </c>
      <c r="Y112" s="52">
        <v>307.72000000000003</v>
      </c>
      <c r="Z112" s="52">
        <v>841410.4</v>
      </c>
      <c r="AA112" s="52"/>
      <c r="AB112" s="52">
        <v>89400</v>
      </c>
      <c r="AC112" s="300">
        <v>1099630.3999999999</v>
      </c>
      <c r="AD112" s="300"/>
      <c r="AE112" s="300"/>
      <c r="AF112" s="300">
        <v>503789.57</v>
      </c>
      <c r="AG112" s="300">
        <v>136017.57</v>
      </c>
      <c r="AH112" s="300"/>
      <c r="AI112" s="300"/>
      <c r="AJ112" s="300"/>
      <c r="AK112" s="300"/>
      <c r="AL112" s="103">
        <f t="shared" si="7"/>
        <v>217767.21999999997</v>
      </c>
      <c r="AM112" s="37">
        <f t="shared" si="8"/>
        <v>7725</v>
      </c>
      <c r="AN112" s="26">
        <f t="shared" si="9"/>
        <v>210042.21999999997</v>
      </c>
      <c r="AO112" s="17">
        <f t="shared" si="10"/>
        <v>1688657.33</v>
      </c>
      <c r="AP112" s="19">
        <f t="shared" si="11"/>
        <v>1739437.54</v>
      </c>
      <c r="AQ112" s="32">
        <f t="shared" si="12"/>
        <v>-50780.209999999963</v>
      </c>
    </row>
    <row r="113" spans="1:43" x14ac:dyDescent="0.2">
      <c r="A113" t="s">
        <v>567</v>
      </c>
      <c r="B113" t="s">
        <v>568</v>
      </c>
      <c r="C113" s="97">
        <v>723</v>
      </c>
      <c r="D113" s="74" t="s">
        <v>1378</v>
      </c>
      <c r="E113" s="62" t="s">
        <v>2273</v>
      </c>
      <c r="F113" s="295">
        <v>206264.97</v>
      </c>
      <c r="G113" s="295">
        <v>3330.5</v>
      </c>
      <c r="H113" s="295">
        <v>12533.1</v>
      </c>
      <c r="I113" s="62">
        <v>2232442.2599999998</v>
      </c>
      <c r="J113" s="62">
        <v>235142.14</v>
      </c>
      <c r="K113" s="62">
        <v>1</v>
      </c>
      <c r="L113" s="62"/>
      <c r="N113" s="297">
        <v>14200</v>
      </c>
      <c r="P113" s="297">
        <v>1293.47</v>
      </c>
      <c r="Q113" s="62"/>
      <c r="R113" s="62"/>
      <c r="S113" s="62">
        <v>-222</v>
      </c>
      <c r="T113" s="62">
        <v>513834.47</v>
      </c>
      <c r="U113" s="52"/>
      <c r="V113" s="52"/>
      <c r="W113" s="52">
        <v>518266.94</v>
      </c>
      <c r="X113" s="52">
        <v>57340</v>
      </c>
      <c r="Y113" s="52">
        <v>670.76</v>
      </c>
      <c r="Z113" s="52">
        <v>819712.8</v>
      </c>
      <c r="AA113" s="52"/>
      <c r="AB113" s="52">
        <v>96600</v>
      </c>
      <c r="AC113" s="300">
        <v>1078112.8</v>
      </c>
      <c r="AD113" s="300"/>
      <c r="AE113" s="300"/>
      <c r="AF113" s="300">
        <v>329995.96000000002</v>
      </c>
      <c r="AG113" s="300">
        <v>175431.14</v>
      </c>
      <c r="AH113" s="300"/>
      <c r="AI113" s="300"/>
      <c r="AJ113" s="300"/>
      <c r="AK113" s="300"/>
      <c r="AL113" s="103">
        <f t="shared" si="7"/>
        <v>222128.57</v>
      </c>
      <c r="AM113" s="37">
        <f t="shared" si="8"/>
        <v>15493.47</v>
      </c>
      <c r="AN113" s="26">
        <f t="shared" si="9"/>
        <v>206635.1</v>
      </c>
      <c r="AO113" s="17">
        <f t="shared" si="10"/>
        <v>1492590.5</v>
      </c>
      <c r="AP113" s="19">
        <f t="shared" si="11"/>
        <v>1583539.9</v>
      </c>
      <c r="AQ113" s="32">
        <f t="shared" si="12"/>
        <v>-90949.399999999907</v>
      </c>
    </row>
    <row r="114" spans="1:43" x14ac:dyDescent="0.2">
      <c r="A114" t="s">
        <v>567</v>
      </c>
      <c r="B114" t="s">
        <v>568</v>
      </c>
      <c r="C114" s="97">
        <v>3567</v>
      </c>
      <c r="D114" s="74" t="s">
        <v>1379</v>
      </c>
      <c r="E114" s="62" t="s">
        <v>2274</v>
      </c>
      <c r="F114" s="295">
        <v>135632.85</v>
      </c>
      <c r="G114" s="295">
        <v>4387.8100000000004</v>
      </c>
      <c r="H114" s="295">
        <v>44752.99</v>
      </c>
      <c r="I114" s="62">
        <v>874674.72</v>
      </c>
      <c r="J114" s="62">
        <v>167068.91</v>
      </c>
      <c r="K114" s="62"/>
      <c r="L114" s="62"/>
      <c r="N114" s="297">
        <v>19325</v>
      </c>
      <c r="Q114" s="62"/>
      <c r="R114" s="62"/>
      <c r="S114" s="62">
        <v>-90.14</v>
      </c>
      <c r="T114" s="62">
        <v>3774792.24</v>
      </c>
      <c r="U114" s="52"/>
      <c r="V114" s="52"/>
      <c r="W114" s="52">
        <v>878687.1</v>
      </c>
      <c r="X114" s="52">
        <v>270750</v>
      </c>
      <c r="Y114" s="52">
        <v>165.55</v>
      </c>
      <c r="Z114" s="52">
        <v>1031463.6</v>
      </c>
      <c r="AA114" s="52"/>
      <c r="AB114" s="52">
        <v>250000</v>
      </c>
      <c r="AC114" s="300">
        <v>1396343.6</v>
      </c>
      <c r="AD114" s="300">
        <v>3000</v>
      </c>
      <c r="AE114" s="300">
        <v>3085</v>
      </c>
      <c r="AF114" s="300">
        <v>908982.04</v>
      </c>
      <c r="AG114" s="300">
        <v>203390.4</v>
      </c>
      <c r="AH114" s="300"/>
      <c r="AI114" s="300"/>
      <c r="AJ114" s="300"/>
      <c r="AK114" s="300"/>
      <c r="AL114" s="103">
        <f t="shared" si="7"/>
        <v>184773.65</v>
      </c>
      <c r="AM114" s="37">
        <f t="shared" si="8"/>
        <v>19325</v>
      </c>
      <c r="AN114" s="26">
        <f t="shared" si="9"/>
        <v>165448.65</v>
      </c>
      <c r="AO114" s="17">
        <f t="shared" si="10"/>
        <v>2431066.25</v>
      </c>
      <c r="AP114" s="19">
        <f t="shared" si="11"/>
        <v>2514801.04</v>
      </c>
      <c r="AQ114" s="32">
        <f t="shared" si="12"/>
        <v>-83734.790000000037</v>
      </c>
    </row>
    <row r="115" spans="1:43" x14ac:dyDescent="0.2">
      <c r="A115" t="s">
        <v>567</v>
      </c>
      <c r="B115" t="s">
        <v>568</v>
      </c>
      <c r="C115" s="97">
        <v>2416</v>
      </c>
      <c r="D115" s="74" t="s">
        <v>1380</v>
      </c>
      <c r="E115" s="62" t="s">
        <v>2275</v>
      </c>
      <c r="F115" s="295">
        <v>218989.33</v>
      </c>
      <c r="G115" s="295">
        <v>0</v>
      </c>
      <c r="H115" s="295">
        <v>50127.18</v>
      </c>
      <c r="I115" s="62">
        <v>453486.27</v>
      </c>
      <c r="J115" s="62">
        <v>436834.51</v>
      </c>
      <c r="K115" s="62"/>
      <c r="L115" s="62"/>
      <c r="N115" s="297">
        <v>21925</v>
      </c>
      <c r="Q115" s="62"/>
      <c r="R115" s="62"/>
      <c r="S115" s="62">
        <v>-207.48</v>
      </c>
      <c r="T115" s="62">
        <v>1908283.93</v>
      </c>
      <c r="U115" s="52"/>
      <c r="V115" s="52"/>
      <c r="W115" s="52">
        <v>670080.66</v>
      </c>
      <c r="X115" s="52">
        <v>132800</v>
      </c>
      <c r="Y115" s="52">
        <v>555.19000000000005</v>
      </c>
      <c r="Z115" s="52">
        <v>875857</v>
      </c>
      <c r="AA115" s="52"/>
      <c r="AB115" s="52">
        <v>48000</v>
      </c>
      <c r="AC115" s="300">
        <v>1113067</v>
      </c>
      <c r="AD115" s="300"/>
      <c r="AE115" s="300"/>
      <c r="AF115" s="300">
        <v>546641.19999999995</v>
      </c>
      <c r="AG115" s="300">
        <v>210921.85</v>
      </c>
      <c r="AH115" s="300"/>
      <c r="AI115" s="300"/>
      <c r="AJ115" s="300"/>
      <c r="AK115" s="300"/>
      <c r="AL115" s="103">
        <f t="shared" si="7"/>
        <v>269116.51</v>
      </c>
      <c r="AM115" s="37">
        <f t="shared" si="8"/>
        <v>21925</v>
      </c>
      <c r="AN115" s="26">
        <f t="shared" si="9"/>
        <v>247191.51</v>
      </c>
      <c r="AO115" s="17">
        <f t="shared" si="10"/>
        <v>1727292.85</v>
      </c>
      <c r="AP115" s="19">
        <f t="shared" si="11"/>
        <v>1870630.05</v>
      </c>
      <c r="AQ115" s="32">
        <f t="shared" si="12"/>
        <v>-143337.19999999995</v>
      </c>
    </row>
    <row r="116" spans="1:43" x14ac:dyDescent="0.2">
      <c r="A116" t="s">
        <v>567</v>
      </c>
      <c r="B116" t="s">
        <v>568</v>
      </c>
      <c r="C116" s="97">
        <v>1268</v>
      </c>
      <c r="D116" s="74" t="s">
        <v>1381</v>
      </c>
      <c r="E116" s="62" t="s">
        <v>2276</v>
      </c>
      <c r="F116" s="295">
        <v>141968.24</v>
      </c>
      <c r="G116" s="295">
        <v>3158.4</v>
      </c>
      <c r="H116" s="295">
        <v>64998.720000000001</v>
      </c>
      <c r="I116" s="62">
        <v>1181713.75</v>
      </c>
      <c r="J116" s="62">
        <v>338174.71999999997</v>
      </c>
      <c r="K116" s="62"/>
      <c r="L116" s="62"/>
      <c r="N116" s="297">
        <v>14825</v>
      </c>
      <c r="Q116" s="62"/>
      <c r="R116" s="62"/>
      <c r="S116" s="62">
        <v>-450</v>
      </c>
      <c r="T116" s="62">
        <v>1980426.11</v>
      </c>
      <c r="U116" s="52"/>
      <c r="V116" s="52"/>
      <c r="W116" s="52">
        <v>660273.81999999995</v>
      </c>
      <c r="X116" s="52">
        <v>157200</v>
      </c>
      <c r="Y116" s="52">
        <v>363.03</v>
      </c>
      <c r="Z116" s="52">
        <v>746002.5</v>
      </c>
      <c r="AA116" s="52"/>
      <c r="AB116" s="52">
        <v>105950</v>
      </c>
      <c r="AC116" s="300">
        <v>935402.5</v>
      </c>
      <c r="AD116" s="300"/>
      <c r="AE116" s="300"/>
      <c r="AF116" s="300">
        <v>549310.79</v>
      </c>
      <c r="AG116" s="300">
        <v>182545.1</v>
      </c>
      <c r="AH116" s="300"/>
      <c r="AI116" s="300"/>
      <c r="AJ116" s="300"/>
      <c r="AK116" s="300"/>
      <c r="AL116" s="103">
        <f t="shared" si="7"/>
        <v>210125.36</v>
      </c>
      <c r="AM116" s="37">
        <f t="shared" si="8"/>
        <v>14825</v>
      </c>
      <c r="AN116" s="26">
        <f t="shared" si="9"/>
        <v>195300.36</v>
      </c>
      <c r="AO116" s="17">
        <f t="shared" si="10"/>
        <v>1669789.35</v>
      </c>
      <c r="AP116" s="19">
        <f t="shared" si="11"/>
        <v>1667258.3900000001</v>
      </c>
      <c r="AQ116" s="32">
        <f t="shared" si="12"/>
        <v>2530.9599999999627</v>
      </c>
    </row>
    <row r="117" spans="1:43" x14ac:dyDescent="0.2">
      <c r="A117" t="s">
        <v>567</v>
      </c>
      <c r="B117" t="s">
        <v>568</v>
      </c>
      <c r="C117" s="97">
        <v>3345</v>
      </c>
      <c r="D117" s="74" t="s">
        <v>1382</v>
      </c>
      <c r="E117" s="62" t="s">
        <v>2277</v>
      </c>
      <c r="F117" s="295">
        <v>128759.75</v>
      </c>
      <c r="G117" s="295">
        <v>6152.37</v>
      </c>
      <c r="H117" s="295">
        <v>19003.36</v>
      </c>
      <c r="I117" s="62">
        <v>296640.53999999998</v>
      </c>
      <c r="J117" s="62">
        <v>363137.6</v>
      </c>
      <c r="K117" s="62"/>
      <c r="L117" s="62"/>
      <c r="N117" s="297">
        <v>37925</v>
      </c>
      <c r="Q117" s="62"/>
      <c r="R117" s="62"/>
      <c r="S117" s="62">
        <v>336.75</v>
      </c>
      <c r="T117" s="62">
        <v>2133398.12</v>
      </c>
      <c r="U117" s="52"/>
      <c r="V117" s="52"/>
      <c r="W117" s="52">
        <v>921195.23</v>
      </c>
      <c r="X117" s="52">
        <v>20000</v>
      </c>
      <c r="Y117" s="52">
        <v>272.37</v>
      </c>
      <c r="Z117" s="52">
        <v>1752020.4</v>
      </c>
      <c r="AA117" s="52"/>
      <c r="AB117" s="52">
        <v>60400</v>
      </c>
      <c r="AC117" s="300">
        <v>2047220.4</v>
      </c>
      <c r="AD117" s="300"/>
      <c r="AE117" s="300"/>
      <c r="AF117" s="300">
        <v>488970.98</v>
      </c>
      <c r="AG117" s="300">
        <v>181934.91</v>
      </c>
      <c r="AH117" s="300"/>
      <c r="AI117" s="300"/>
      <c r="AJ117" s="300"/>
      <c r="AK117" s="300"/>
      <c r="AL117" s="103">
        <f t="shared" si="7"/>
        <v>153915.47999999998</v>
      </c>
      <c r="AM117" s="37">
        <f t="shared" si="8"/>
        <v>37925</v>
      </c>
      <c r="AN117" s="26">
        <f t="shared" si="9"/>
        <v>115990.47999999998</v>
      </c>
      <c r="AO117" s="17">
        <f t="shared" si="10"/>
        <v>2753888</v>
      </c>
      <c r="AP117" s="19">
        <f t="shared" si="11"/>
        <v>2718126.29</v>
      </c>
      <c r="AQ117" s="32">
        <f t="shared" si="12"/>
        <v>35761.709999999963</v>
      </c>
    </row>
    <row r="118" spans="1:43" x14ac:dyDescent="0.2">
      <c r="A118" t="s">
        <v>567</v>
      </c>
      <c r="B118" t="s">
        <v>568</v>
      </c>
      <c r="C118" s="97">
        <v>1431</v>
      </c>
      <c r="D118" s="74" t="s">
        <v>1383</v>
      </c>
      <c r="E118" s="62" t="s">
        <v>2278</v>
      </c>
      <c r="F118" s="295">
        <v>158474.32</v>
      </c>
      <c r="G118" s="295">
        <v>0</v>
      </c>
      <c r="H118" s="295">
        <v>52426.62</v>
      </c>
      <c r="I118" s="62">
        <v>5</v>
      </c>
      <c r="J118" s="62">
        <v>122762.8</v>
      </c>
      <c r="K118" s="62"/>
      <c r="L118" s="62"/>
      <c r="N118" s="297">
        <v>22625</v>
      </c>
      <c r="Q118" s="62"/>
      <c r="R118" s="62"/>
      <c r="S118" s="62">
        <v>-698.06</v>
      </c>
      <c r="T118" s="62">
        <v>1945240.49</v>
      </c>
      <c r="U118" s="52"/>
      <c r="V118" s="52"/>
      <c r="W118" s="52">
        <v>805532.55</v>
      </c>
      <c r="X118" s="52">
        <v>161650</v>
      </c>
      <c r="Y118" s="52">
        <v>225.29</v>
      </c>
      <c r="Z118" s="52">
        <v>826221.9</v>
      </c>
      <c r="AA118" s="52"/>
      <c r="AB118" s="52">
        <v>111600</v>
      </c>
      <c r="AC118" s="300">
        <v>1149121.8999999999</v>
      </c>
      <c r="AD118" s="300"/>
      <c r="AE118" s="300">
        <v>820</v>
      </c>
      <c r="AF118" s="300">
        <v>511290.78</v>
      </c>
      <c r="AG118" s="300">
        <v>802975.52</v>
      </c>
      <c r="AH118" s="300"/>
      <c r="AI118" s="300"/>
      <c r="AJ118" s="300"/>
      <c r="AK118" s="300"/>
      <c r="AL118" s="103">
        <f t="shared" si="7"/>
        <v>210900.94</v>
      </c>
      <c r="AM118" s="37">
        <f t="shared" si="8"/>
        <v>22625</v>
      </c>
      <c r="AN118" s="26">
        <f t="shared" si="9"/>
        <v>188275.94</v>
      </c>
      <c r="AO118" s="17">
        <f t="shared" si="10"/>
        <v>1905229.7400000002</v>
      </c>
      <c r="AP118" s="19">
        <f t="shared" si="11"/>
        <v>2464208.2000000002</v>
      </c>
      <c r="AQ118" s="32">
        <f t="shared" si="12"/>
        <v>-558978.46</v>
      </c>
    </row>
    <row r="119" spans="1:43" x14ac:dyDescent="0.2">
      <c r="A119" t="s">
        <v>567</v>
      </c>
      <c r="B119" t="s">
        <v>568</v>
      </c>
      <c r="C119" s="97">
        <v>2020</v>
      </c>
      <c r="D119" s="74" t="s">
        <v>1384</v>
      </c>
      <c r="E119" s="62" t="s">
        <v>2279</v>
      </c>
      <c r="F119" s="295">
        <v>38374.81</v>
      </c>
      <c r="G119" s="295">
        <v>0</v>
      </c>
      <c r="H119" s="295">
        <v>52045.760000000002</v>
      </c>
      <c r="I119" s="62">
        <v>499711.25</v>
      </c>
      <c r="J119" s="62">
        <v>205232.41</v>
      </c>
      <c r="K119" s="62"/>
      <c r="L119" s="62"/>
      <c r="N119" s="297">
        <v>54125</v>
      </c>
      <c r="Q119" s="62"/>
      <c r="R119" s="62"/>
      <c r="S119" s="62">
        <v>9215.35</v>
      </c>
      <c r="T119" s="62">
        <v>2404357.2799999998</v>
      </c>
      <c r="U119" s="52"/>
      <c r="V119" s="52"/>
      <c r="W119" s="52">
        <v>813052.14</v>
      </c>
      <c r="X119" s="52">
        <v>70985</v>
      </c>
      <c r="Y119" s="52">
        <v>200.43</v>
      </c>
      <c r="Z119" s="52">
        <v>870250</v>
      </c>
      <c r="AA119" s="52"/>
      <c r="AB119" s="52">
        <v>96930</v>
      </c>
      <c r="AC119" s="300">
        <v>1163795.29</v>
      </c>
      <c r="AD119" s="300"/>
      <c r="AE119" s="300">
        <v>11247</v>
      </c>
      <c r="AF119" s="300">
        <v>490391.09</v>
      </c>
      <c r="AG119" s="300">
        <v>143462.35</v>
      </c>
      <c r="AH119" s="300"/>
      <c r="AI119" s="300"/>
      <c r="AJ119" s="300"/>
      <c r="AK119" s="300"/>
      <c r="AL119" s="103">
        <f t="shared" si="7"/>
        <v>90420.57</v>
      </c>
      <c r="AM119" s="37">
        <f t="shared" si="8"/>
        <v>54125</v>
      </c>
      <c r="AN119" s="26">
        <f t="shared" si="9"/>
        <v>36295.570000000007</v>
      </c>
      <c r="AO119" s="17">
        <f t="shared" si="10"/>
        <v>1851417.57</v>
      </c>
      <c r="AP119" s="19">
        <f t="shared" si="11"/>
        <v>1808895.7300000002</v>
      </c>
      <c r="AQ119" s="32">
        <f t="shared" si="12"/>
        <v>42521.839999999851</v>
      </c>
    </row>
    <row r="120" spans="1:43" x14ac:dyDescent="0.2">
      <c r="A120" t="s">
        <v>567</v>
      </c>
      <c r="B120" t="s">
        <v>568</v>
      </c>
      <c r="C120" s="97">
        <v>3005</v>
      </c>
      <c r="D120" s="74" t="s">
        <v>1385</v>
      </c>
      <c r="E120" s="62" t="s">
        <v>2280</v>
      </c>
      <c r="F120" s="295">
        <v>183941.18</v>
      </c>
      <c r="G120" s="295">
        <v>5800</v>
      </c>
      <c r="H120" s="295">
        <v>48002.07</v>
      </c>
      <c r="I120" s="62">
        <v>123782.99</v>
      </c>
      <c r="J120" s="62">
        <v>156260.70000000001</v>
      </c>
      <c r="K120" s="62"/>
      <c r="L120" s="62"/>
      <c r="Q120" s="62"/>
      <c r="R120" s="62"/>
      <c r="S120" s="62">
        <v>-5654.74</v>
      </c>
      <c r="T120" s="62">
        <v>3154007.83</v>
      </c>
      <c r="U120" s="52"/>
      <c r="V120" s="52"/>
      <c r="W120" s="52">
        <v>740376.74</v>
      </c>
      <c r="X120" s="52">
        <v>112550</v>
      </c>
      <c r="Y120" s="52">
        <v>676.49</v>
      </c>
      <c r="Z120" s="52">
        <v>979050</v>
      </c>
      <c r="AA120" s="52"/>
      <c r="AB120" s="52">
        <v>72600</v>
      </c>
      <c r="AC120" s="300">
        <v>1230510</v>
      </c>
      <c r="AD120" s="300">
        <v>3000</v>
      </c>
      <c r="AE120" s="300"/>
      <c r="AF120" s="300">
        <v>658210.06000000006</v>
      </c>
      <c r="AG120" s="300">
        <v>122182.23</v>
      </c>
      <c r="AH120" s="300"/>
      <c r="AI120" s="300"/>
      <c r="AJ120" s="300"/>
      <c r="AK120" s="300"/>
      <c r="AL120" s="103">
        <f t="shared" si="7"/>
        <v>237743.25</v>
      </c>
      <c r="AM120" s="37">
        <f t="shared" si="8"/>
        <v>0</v>
      </c>
      <c r="AN120" s="26">
        <f t="shared" si="9"/>
        <v>237743.25</v>
      </c>
      <c r="AO120" s="17">
        <f t="shared" si="10"/>
        <v>1905253.23</v>
      </c>
      <c r="AP120" s="19">
        <f t="shared" si="11"/>
        <v>2013902.29</v>
      </c>
      <c r="AQ120" s="32">
        <f t="shared" si="12"/>
        <v>-108649.06000000006</v>
      </c>
    </row>
    <row r="121" spans="1:43" x14ac:dyDescent="0.2">
      <c r="A121" t="s">
        <v>567</v>
      </c>
      <c r="B121" t="s">
        <v>568</v>
      </c>
      <c r="C121" s="97">
        <v>2671</v>
      </c>
      <c r="D121" s="74" t="s">
        <v>1386</v>
      </c>
      <c r="E121" s="62" t="s">
        <v>2281</v>
      </c>
      <c r="F121" s="295">
        <v>112871.87</v>
      </c>
      <c r="G121" s="295">
        <v>0</v>
      </c>
      <c r="H121" s="295">
        <v>58498.14</v>
      </c>
      <c r="I121" s="62">
        <v>847021.06</v>
      </c>
      <c r="J121" s="62">
        <v>295542.09999999998</v>
      </c>
      <c r="K121" s="62"/>
      <c r="L121" s="62"/>
      <c r="N121" s="297">
        <v>14925</v>
      </c>
      <c r="O121" s="297">
        <v>82750</v>
      </c>
      <c r="Q121" s="62"/>
      <c r="R121" s="62">
        <v>-75</v>
      </c>
      <c r="S121" s="62">
        <v>92760</v>
      </c>
      <c r="T121" s="62">
        <v>2272032.2400000002</v>
      </c>
      <c r="U121" s="52"/>
      <c r="V121" s="52"/>
      <c r="W121" s="52">
        <v>965414.41</v>
      </c>
      <c r="X121" s="52"/>
      <c r="Y121" s="52">
        <v>310.93</v>
      </c>
      <c r="Z121" s="52">
        <v>941703.6</v>
      </c>
      <c r="AA121" s="52"/>
      <c r="AB121" s="52">
        <v>43200</v>
      </c>
      <c r="AC121" s="300">
        <v>1061353.6000000001</v>
      </c>
      <c r="AD121" s="300">
        <v>14160</v>
      </c>
      <c r="AE121" s="300"/>
      <c r="AF121" s="300">
        <v>663186.36</v>
      </c>
      <c r="AG121" s="300">
        <v>160512.49</v>
      </c>
      <c r="AH121" s="300"/>
      <c r="AI121" s="300"/>
      <c r="AJ121" s="300"/>
      <c r="AK121" s="300"/>
      <c r="AL121" s="103">
        <f t="shared" si="7"/>
        <v>171370.01</v>
      </c>
      <c r="AM121" s="37">
        <f t="shared" si="8"/>
        <v>97675</v>
      </c>
      <c r="AN121" s="26">
        <f t="shared" si="9"/>
        <v>73695.010000000009</v>
      </c>
      <c r="AO121" s="17">
        <f t="shared" si="10"/>
        <v>1950628.94</v>
      </c>
      <c r="AP121" s="19">
        <f t="shared" si="11"/>
        <v>1899212.45</v>
      </c>
      <c r="AQ121" s="32">
        <f t="shared" si="12"/>
        <v>51416.489999999991</v>
      </c>
    </row>
    <row r="122" spans="1:43" x14ac:dyDescent="0.2">
      <c r="A122" t="s">
        <v>567</v>
      </c>
      <c r="B122" t="s">
        <v>568</v>
      </c>
      <c r="C122" s="97">
        <v>1913</v>
      </c>
      <c r="D122" s="74" t="s">
        <v>1387</v>
      </c>
      <c r="E122" s="62" t="s">
        <v>2282</v>
      </c>
      <c r="F122" s="295">
        <v>204963.72</v>
      </c>
      <c r="G122" s="295">
        <v>0</v>
      </c>
      <c r="H122" s="295">
        <v>253897.06</v>
      </c>
      <c r="I122" s="62">
        <v>419744.8</v>
      </c>
      <c r="J122" s="62">
        <v>101849.56</v>
      </c>
      <c r="K122" s="62"/>
      <c r="L122" s="62"/>
      <c r="N122" s="297">
        <v>12500</v>
      </c>
      <c r="Q122" s="62"/>
      <c r="R122" s="62"/>
      <c r="S122" s="62">
        <v>1117.21</v>
      </c>
      <c r="T122" s="62">
        <v>1679735.01</v>
      </c>
      <c r="U122" s="52"/>
      <c r="V122" s="52"/>
      <c r="W122" s="52">
        <v>557050.21</v>
      </c>
      <c r="X122" s="52">
        <v>74160</v>
      </c>
      <c r="Y122" s="52">
        <v>413.05</v>
      </c>
      <c r="Z122" s="52">
        <v>459360</v>
      </c>
      <c r="AA122" s="52"/>
      <c r="AB122" s="52"/>
      <c r="AC122" s="300">
        <v>641780</v>
      </c>
      <c r="AD122" s="300"/>
      <c r="AE122" s="300"/>
      <c r="AF122" s="300">
        <v>348982.22</v>
      </c>
      <c r="AG122" s="300">
        <v>118434.22</v>
      </c>
      <c r="AH122" s="300"/>
      <c r="AI122" s="300"/>
      <c r="AJ122" s="300"/>
      <c r="AK122" s="300"/>
      <c r="AL122" s="103">
        <f t="shared" si="7"/>
        <v>458860.78</v>
      </c>
      <c r="AM122" s="37">
        <f t="shared" si="8"/>
        <v>12500</v>
      </c>
      <c r="AN122" s="26">
        <f t="shared" si="9"/>
        <v>446360.78</v>
      </c>
      <c r="AO122" s="17">
        <f t="shared" si="10"/>
        <v>1090983.26</v>
      </c>
      <c r="AP122" s="19">
        <f t="shared" si="11"/>
        <v>1109196.44</v>
      </c>
      <c r="AQ122" s="32">
        <f t="shared" si="12"/>
        <v>-18213.179999999935</v>
      </c>
    </row>
    <row r="123" spans="1:43" x14ac:dyDescent="0.2">
      <c r="A123" t="s">
        <v>567</v>
      </c>
      <c r="B123" t="s">
        <v>568</v>
      </c>
      <c r="C123" s="97">
        <v>2409</v>
      </c>
      <c r="D123" s="74" t="s">
        <v>1388</v>
      </c>
      <c r="E123" s="62" t="s">
        <v>2283</v>
      </c>
      <c r="F123" s="295">
        <v>276712.07</v>
      </c>
      <c r="G123" s="295">
        <v>0</v>
      </c>
      <c r="H123" s="295">
        <v>54393.440000000002</v>
      </c>
      <c r="I123" s="62">
        <v>136347.28</v>
      </c>
      <c r="J123" s="62">
        <v>148647.19</v>
      </c>
      <c r="K123" s="62"/>
      <c r="L123" s="62"/>
      <c r="N123" s="297">
        <v>20400</v>
      </c>
      <c r="Q123" s="62"/>
      <c r="R123" s="62"/>
      <c r="S123" s="62">
        <v>-96.36</v>
      </c>
      <c r="T123" s="62">
        <v>1611506.92</v>
      </c>
      <c r="U123" s="52"/>
      <c r="V123" s="52"/>
      <c r="W123" s="52">
        <v>621753.56999999995</v>
      </c>
      <c r="X123" s="52">
        <v>39760</v>
      </c>
      <c r="Y123" s="52">
        <v>646.23</v>
      </c>
      <c r="Z123" s="52">
        <v>1077560</v>
      </c>
      <c r="AA123" s="52"/>
      <c r="AB123" s="52">
        <v>120500</v>
      </c>
      <c r="AC123" s="300">
        <v>1256572.2</v>
      </c>
      <c r="AD123" s="300"/>
      <c r="AE123" s="300"/>
      <c r="AF123" s="300">
        <v>504345.48</v>
      </c>
      <c r="AG123" s="300">
        <v>104831.58</v>
      </c>
      <c r="AH123" s="300"/>
      <c r="AI123" s="300"/>
      <c r="AJ123" s="300"/>
      <c r="AK123" s="300"/>
      <c r="AL123" s="103">
        <f t="shared" si="7"/>
        <v>331105.51</v>
      </c>
      <c r="AM123" s="37">
        <f t="shared" si="8"/>
        <v>20400</v>
      </c>
      <c r="AN123" s="26">
        <f t="shared" si="9"/>
        <v>310705.51</v>
      </c>
      <c r="AO123" s="17">
        <f t="shared" si="10"/>
        <v>1860219.7999999998</v>
      </c>
      <c r="AP123" s="19">
        <f t="shared" si="11"/>
        <v>1865749.26</v>
      </c>
      <c r="AQ123" s="32">
        <f t="shared" si="12"/>
        <v>-5529.4600000001956</v>
      </c>
    </row>
    <row r="124" spans="1:43" x14ac:dyDescent="0.2">
      <c r="A124" t="s">
        <v>567</v>
      </c>
      <c r="B124" t="s">
        <v>568</v>
      </c>
      <c r="C124" s="97">
        <v>1702</v>
      </c>
      <c r="D124" s="74" t="s">
        <v>1389</v>
      </c>
      <c r="E124" s="62" t="s">
        <v>2284</v>
      </c>
      <c r="F124" s="295">
        <v>137474.25</v>
      </c>
      <c r="G124" s="295">
        <v>8775.5400000000009</v>
      </c>
      <c r="H124" s="295">
        <v>39921.300000000003</v>
      </c>
      <c r="I124" s="62">
        <v>29854.61</v>
      </c>
      <c r="J124" s="62">
        <v>433526.44</v>
      </c>
      <c r="K124" s="62"/>
      <c r="L124" s="62"/>
      <c r="N124" s="297">
        <v>14925</v>
      </c>
      <c r="Q124" s="62"/>
      <c r="R124" s="62"/>
      <c r="S124" s="62"/>
      <c r="T124" s="62">
        <v>667875.67000000004</v>
      </c>
      <c r="U124" s="52"/>
      <c r="V124" s="52"/>
      <c r="W124" s="52">
        <v>685942.3</v>
      </c>
      <c r="X124" s="52">
        <v>72910</v>
      </c>
      <c r="Y124" s="52">
        <v>301.87</v>
      </c>
      <c r="Z124" s="52">
        <v>687256.42</v>
      </c>
      <c r="AA124" s="52"/>
      <c r="AB124" s="52">
        <v>107500</v>
      </c>
      <c r="AC124" s="300">
        <v>939783.42</v>
      </c>
      <c r="AD124" s="300"/>
      <c r="AE124" s="300">
        <v>360</v>
      </c>
      <c r="AF124" s="300">
        <v>498390.23</v>
      </c>
      <c r="AG124" s="300">
        <v>67090.55</v>
      </c>
      <c r="AH124" s="300"/>
      <c r="AI124" s="300"/>
      <c r="AJ124" s="300"/>
      <c r="AK124" s="300"/>
      <c r="AL124" s="103">
        <f t="shared" si="7"/>
        <v>186171.09000000003</v>
      </c>
      <c r="AM124" s="37">
        <f t="shared" si="8"/>
        <v>14925</v>
      </c>
      <c r="AN124" s="26">
        <f t="shared" si="9"/>
        <v>171246.09000000003</v>
      </c>
      <c r="AO124" s="17">
        <f t="shared" si="10"/>
        <v>1553910.59</v>
      </c>
      <c r="AP124" s="19">
        <f t="shared" si="11"/>
        <v>1505624.2</v>
      </c>
      <c r="AQ124" s="32">
        <f t="shared" si="12"/>
        <v>48286.39000000013</v>
      </c>
    </row>
    <row r="125" spans="1:43" x14ac:dyDescent="0.2">
      <c r="A125" t="s">
        <v>567</v>
      </c>
      <c r="B125" t="s">
        <v>568</v>
      </c>
      <c r="C125" s="97">
        <v>2179</v>
      </c>
      <c r="D125" s="74" t="s">
        <v>1390</v>
      </c>
      <c r="E125" s="62" t="s">
        <v>2285</v>
      </c>
      <c r="F125" s="295">
        <v>96079.98</v>
      </c>
      <c r="G125" s="295">
        <v>2027.38</v>
      </c>
      <c r="H125" s="295">
        <v>66657.77</v>
      </c>
      <c r="I125" s="62">
        <v>742168.74</v>
      </c>
      <c r="J125" s="62">
        <v>226689.01</v>
      </c>
      <c r="K125" s="62">
        <v>2694.27</v>
      </c>
      <c r="L125" s="62"/>
      <c r="N125" s="297">
        <v>39493.68</v>
      </c>
      <c r="Q125" s="62"/>
      <c r="R125" s="62"/>
      <c r="S125" s="62">
        <v>1373.05</v>
      </c>
      <c r="T125" s="62">
        <v>654977.96</v>
      </c>
      <c r="U125" s="52"/>
      <c r="V125" s="52"/>
      <c r="W125" s="52">
        <v>789048.09</v>
      </c>
      <c r="X125" s="52">
        <v>92700</v>
      </c>
      <c r="Y125" s="52">
        <v>180.6</v>
      </c>
      <c r="Z125" s="52">
        <v>761912.5</v>
      </c>
      <c r="AA125" s="52"/>
      <c r="AB125" s="52">
        <v>141400</v>
      </c>
      <c r="AC125" s="300">
        <v>979973.5</v>
      </c>
      <c r="AD125" s="300"/>
      <c r="AE125" s="300"/>
      <c r="AF125" s="300">
        <v>548052.21</v>
      </c>
      <c r="AG125" s="300">
        <v>118015.75</v>
      </c>
      <c r="AH125" s="300"/>
      <c r="AI125" s="300"/>
      <c r="AJ125" s="300"/>
      <c r="AK125" s="300"/>
      <c r="AL125" s="103">
        <f t="shared" si="7"/>
        <v>164765.13</v>
      </c>
      <c r="AM125" s="37">
        <f t="shared" si="8"/>
        <v>39493.68</v>
      </c>
      <c r="AN125" s="26">
        <f t="shared" si="9"/>
        <v>125271.45000000001</v>
      </c>
      <c r="AO125" s="17">
        <f t="shared" si="10"/>
        <v>1785241.19</v>
      </c>
      <c r="AP125" s="19">
        <f t="shared" si="11"/>
        <v>1646041.46</v>
      </c>
      <c r="AQ125" s="32">
        <f t="shared" si="12"/>
        <v>139199.72999999998</v>
      </c>
    </row>
    <row r="126" spans="1:43" x14ac:dyDescent="0.2">
      <c r="A126" t="s">
        <v>571</v>
      </c>
      <c r="B126" t="s">
        <v>572</v>
      </c>
      <c r="C126" s="97">
        <v>3793</v>
      </c>
      <c r="D126" s="74" t="s">
        <v>1391</v>
      </c>
      <c r="E126" s="62" t="s">
        <v>2286</v>
      </c>
      <c r="F126" s="295">
        <v>221980.46</v>
      </c>
      <c r="G126" s="295">
        <v>0</v>
      </c>
      <c r="H126" s="295">
        <v>237518.68</v>
      </c>
      <c r="I126" s="62">
        <v>588048.82999999996</v>
      </c>
      <c r="J126" s="62">
        <v>23523.26</v>
      </c>
      <c r="K126" s="62"/>
      <c r="L126" s="62"/>
      <c r="N126" s="297">
        <v>6000</v>
      </c>
      <c r="Q126" s="62"/>
      <c r="R126" s="62"/>
      <c r="S126" s="62">
        <v>-1850625.04</v>
      </c>
      <c r="T126" s="62">
        <v>3175397.16</v>
      </c>
      <c r="U126" s="52"/>
      <c r="V126" s="52"/>
      <c r="W126" s="52">
        <v>654593.92000000004</v>
      </c>
      <c r="X126" s="52">
        <v>215860</v>
      </c>
      <c r="Y126" s="52">
        <v>487.11</v>
      </c>
      <c r="Z126" s="52">
        <v>1649250</v>
      </c>
      <c r="AA126" s="52"/>
      <c r="AB126" s="52"/>
      <c r="AC126" s="300">
        <v>1751240</v>
      </c>
      <c r="AD126" s="300"/>
      <c r="AE126" s="300"/>
      <c r="AF126" s="300">
        <v>730918.54</v>
      </c>
      <c r="AG126" s="300">
        <v>282404.38</v>
      </c>
      <c r="AH126" s="300"/>
      <c r="AI126" s="300"/>
      <c r="AJ126" s="300"/>
      <c r="AK126" s="300">
        <v>10000</v>
      </c>
      <c r="AL126" s="103">
        <f t="shared" si="7"/>
        <v>459499.14</v>
      </c>
      <c r="AM126" s="37">
        <f t="shared" si="8"/>
        <v>6000</v>
      </c>
      <c r="AN126" s="26">
        <f t="shared" si="9"/>
        <v>453499.14</v>
      </c>
      <c r="AO126" s="17">
        <f t="shared" si="10"/>
        <v>2520191.0300000003</v>
      </c>
      <c r="AP126" s="19">
        <f t="shared" si="11"/>
        <v>2774562.92</v>
      </c>
      <c r="AQ126" s="32">
        <f t="shared" si="12"/>
        <v>-254371.88999999966</v>
      </c>
    </row>
    <row r="127" spans="1:43" x14ac:dyDescent="0.2">
      <c r="A127" t="s">
        <v>571</v>
      </c>
      <c r="B127" t="s">
        <v>572</v>
      </c>
      <c r="C127" s="97">
        <v>1435</v>
      </c>
      <c r="D127" s="74" t="s">
        <v>1392</v>
      </c>
      <c r="E127" s="62" t="s">
        <v>2287</v>
      </c>
      <c r="F127" s="295">
        <v>138683.98000000001</v>
      </c>
      <c r="G127" s="295">
        <v>0</v>
      </c>
      <c r="H127" s="295">
        <v>3966.7</v>
      </c>
      <c r="I127" s="62">
        <v>41943.06</v>
      </c>
      <c r="J127" s="62">
        <v>77754.78</v>
      </c>
      <c r="K127" s="62"/>
      <c r="L127" s="62"/>
      <c r="N127" s="297">
        <v>17000</v>
      </c>
      <c r="P127" s="297">
        <v>600</v>
      </c>
      <c r="Q127" s="62"/>
      <c r="R127" s="62"/>
      <c r="S127" s="62">
        <v>-594</v>
      </c>
      <c r="T127" s="62">
        <v>1191484.79</v>
      </c>
      <c r="U127" s="52"/>
      <c r="V127" s="52"/>
      <c r="W127" s="52">
        <v>552355.56999999995</v>
      </c>
      <c r="X127" s="52">
        <v>53235</v>
      </c>
      <c r="Y127" s="52">
        <v>307.04000000000002</v>
      </c>
      <c r="Z127" s="52">
        <v>906600</v>
      </c>
      <c r="AA127" s="52"/>
      <c r="AB127" s="52"/>
      <c r="AC127" s="300">
        <v>1131614</v>
      </c>
      <c r="AD127" s="300"/>
      <c r="AE127" s="300"/>
      <c r="AF127" s="300">
        <v>443405.03</v>
      </c>
      <c r="AG127" s="300">
        <v>62766.84</v>
      </c>
      <c r="AH127" s="300"/>
      <c r="AI127" s="300"/>
      <c r="AJ127" s="300"/>
      <c r="AK127" s="300">
        <v>5000</v>
      </c>
      <c r="AL127" s="103">
        <f t="shared" si="7"/>
        <v>142650.68000000002</v>
      </c>
      <c r="AM127" s="37">
        <f t="shared" si="8"/>
        <v>17600</v>
      </c>
      <c r="AN127" s="26">
        <f t="shared" si="9"/>
        <v>125050.68000000002</v>
      </c>
      <c r="AO127" s="17">
        <f t="shared" si="10"/>
        <v>1512497.6099999999</v>
      </c>
      <c r="AP127" s="19">
        <f t="shared" si="11"/>
        <v>1642785.87</v>
      </c>
      <c r="AQ127" s="32">
        <f t="shared" si="12"/>
        <v>-130288.26000000024</v>
      </c>
    </row>
    <row r="128" spans="1:43" x14ac:dyDescent="0.2">
      <c r="A128" t="s">
        <v>571</v>
      </c>
      <c r="B128" t="s">
        <v>572</v>
      </c>
      <c r="C128" s="97">
        <v>1980</v>
      </c>
      <c r="D128" s="74" t="s">
        <v>1393</v>
      </c>
      <c r="E128" s="62" t="s">
        <v>2288</v>
      </c>
      <c r="F128" s="295">
        <v>190999.19</v>
      </c>
      <c r="G128" s="295">
        <v>0</v>
      </c>
      <c r="H128" s="295">
        <v>250457.27</v>
      </c>
      <c r="I128" s="62">
        <v>3166065.27</v>
      </c>
      <c r="J128" s="62">
        <v>115561.17</v>
      </c>
      <c r="K128" s="62"/>
      <c r="L128" s="62"/>
      <c r="N128" s="297">
        <v>4000</v>
      </c>
      <c r="Q128" s="62"/>
      <c r="R128" s="62"/>
      <c r="S128" s="62">
        <v>2839536.27</v>
      </c>
      <c r="T128" s="62">
        <v>918887.6</v>
      </c>
      <c r="U128" s="52"/>
      <c r="V128" s="52"/>
      <c r="W128" s="52">
        <v>674763.02</v>
      </c>
      <c r="X128" s="52">
        <v>72800</v>
      </c>
      <c r="Y128" s="52">
        <v>202.54</v>
      </c>
      <c r="Z128" s="52">
        <v>1136890</v>
      </c>
      <c r="AA128" s="52"/>
      <c r="AB128" s="52">
        <v>17000</v>
      </c>
      <c r="AC128" s="300">
        <v>1406525</v>
      </c>
      <c r="AD128" s="300"/>
      <c r="AE128" s="300"/>
      <c r="AF128" s="300">
        <v>341295.1</v>
      </c>
      <c r="AG128" s="300">
        <v>176081.43</v>
      </c>
      <c r="AH128" s="300">
        <v>5000</v>
      </c>
      <c r="AI128" s="300"/>
      <c r="AJ128" s="300"/>
      <c r="AK128" s="300"/>
      <c r="AL128" s="103">
        <f t="shared" si="7"/>
        <v>441456.45999999996</v>
      </c>
      <c r="AM128" s="37">
        <f t="shared" si="8"/>
        <v>4000</v>
      </c>
      <c r="AN128" s="26">
        <f t="shared" si="9"/>
        <v>437456.45999999996</v>
      </c>
      <c r="AO128" s="17">
        <f t="shared" si="10"/>
        <v>1901655.56</v>
      </c>
      <c r="AP128" s="19">
        <f t="shared" si="11"/>
        <v>1928901.53</v>
      </c>
      <c r="AQ128" s="32">
        <f t="shared" si="12"/>
        <v>-27245.969999999972</v>
      </c>
    </row>
    <row r="129" spans="1:43" x14ac:dyDescent="0.2">
      <c r="A129" t="s">
        <v>571</v>
      </c>
      <c r="B129" t="s">
        <v>572</v>
      </c>
      <c r="C129" s="97">
        <v>2225</v>
      </c>
      <c r="D129" s="74" t="s">
        <v>1394</v>
      </c>
      <c r="E129" s="62" t="s">
        <v>2289</v>
      </c>
      <c r="F129" s="295">
        <v>121360.88</v>
      </c>
      <c r="G129" s="295">
        <v>0</v>
      </c>
      <c r="H129" s="295">
        <v>46347.31</v>
      </c>
      <c r="I129" s="62">
        <v>256848.28</v>
      </c>
      <c r="J129" s="62">
        <v>124680.92</v>
      </c>
      <c r="K129" s="62"/>
      <c r="L129" s="62"/>
      <c r="N129" s="297">
        <v>5000</v>
      </c>
      <c r="P129" s="297">
        <v>555.76</v>
      </c>
      <c r="Q129" s="62"/>
      <c r="R129" s="62"/>
      <c r="S129" s="62">
        <v>-1173003.04</v>
      </c>
      <c r="T129" s="62">
        <v>1855787.89</v>
      </c>
      <c r="U129" s="52"/>
      <c r="V129" s="52"/>
      <c r="W129" s="52">
        <v>662022.02</v>
      </c>
      <c r="X129" s="52"/>
      <c r="Y129" s="52">
        <v>155.88</v>
      </c>
      <c r="Z129" s="52">
        <v>1299840</v>
      </c>
      <c r="AA129" s="52"/>
      <c r="AB129" s="52"/>
      <c r="AC129" s="300">
        <v>1522440</v>
      </c>
      <c r="AD129" s="300"/>
      <c r="AE129" s="300"/>
      <c r="AF129" s="300">
        <v>424631.16</v>
      </c>
      <c r="AG129" s="300">
        <v>139559.96</v>
      </c>
      <c r="AH129" s="300">
        <v>5000</v>
      </c>
      <c r="AI129" s="300"/>
      <c r="AJ129" s="300"/>
      <c r="AK129" s="300"/>
      <c r="AL129" s="103">
        <f t="shared" si="7"/>
        <v>167708.19</v>
      </c>
      <c r="AM129" s="37">
        <f t="shared" si="8"/>
        <v>5555.76</v>
      </c>
      <c r="AN129" s="26">
        <f t="shared" si="9"/>
        <v>162152.43</v>
      </c>
      <c r="AO129" s="17">
        <f t="shared" si="10"/>
        <v>1962017.9</v>
      </c>
      <c r="AP129" s="19">
        <f t="shared" si="11"/>
        <v>2091631.1199999999</v>
      </c>
      <c r="AQ129" s="32">
        <f t="shared" si="12"/>
        <v>-129613.21999999997</v>
      </c>
    </row>
    <row r="130" spans="1:43" x14ac:dyDescent="0.2">
      <c r="A130" t="s">
        <v>571</v>
      </c>
      <c r="B130" t="s">
        <v>572</v>
      </c>
      <c r="C130" s="97">
        <v>2531</v>
      </c>
      <c r="D130" s="74" t="s">
        <v>1395</v>
      </c>
      <c r="E130" s="62" t="s">
        <v>2290</v>
      </c>
      <c r="F130" s="295">
        <v>288507.11</v>
      </c>
      <c r="G130" s="295">
        <v>0</v>
      </c>
      <c r="H130" s="295">
        <v>27451.15</v>
      </c>
      <c r="I130" s="62">
        <v>505254.14</v>
      </c>
      <c r="J130" s="62">
        <v>98484.67</v>
      </c>
      <c r="K130" s="62"/>
      <c r="L130" s="62"/>
      <c r="N130" s="297">
        <v>5000</v>
      </c>
      <c r="Q130" s="62"/>
      <c r="R130" s="62"/>
      <c r="S130" s="62">
        <v>-217959.16</v>
      </c>
      <c r="T130" s="62">
        <v>1498231.3</v>
      </c>
      <c r="U130" s="52"/>
      <c r="V130" s="52"/>
      <c r="W130" s="52">
        <v>526433.34</v>
      </c>
      <c r="X130" s="52">
        <v>45000</v>
      </c>
      <c r="Y130" s="52">
        <v>773.86</v>
      </c>
      <c r="Z130" s="52">
        <v>850000</v>
      </c>
      <c r="AA130" s="52"/>
      <c r="AB130" s="52"/>
      <c r="AC130" s="300">
        <v>1228182</v>
      </c>
      <c r="AD130" s="300"/>
      <c r="AE130" s="300"/>
      <c r="AF130" s="300">
        <v>359512.47</v>
      </c>
      <c r="AG130" s="300">
        <v>162284.79999999999</v>
      </c>
      <c r="AH130" s="300">
        <v>10000</v>
      </c>
      <c r="AI130" s="300"/>
      <c r="AJ130" s="300"/>
      <c r="AK130" s="300"/>
      <c r="AL130" s="103">
        <f t="shared" si="7"/>
        <v>315958.26</v>
      </c>
      <c r="AM130" s="37">
        <f t="shared" si="8"/>
        <v>5000</v>
      </c>
      <c r="AN130" s="26">
        <f t="shared" si="9"/>
        <v>310958.26</v>
      </c>
      <c r="AO130" s="17">
        <f t="shared" si="10"/>
        <v>1422207.2</v>
      </c>
      <c r="AP130" s="19">
        <f t="shared" si="11"/>
        <v>1759979.27</v>
      </c>
      <c r="AQ130" s="32">
        <f t="shared" si="12"/>
        <v>-337772.07000000007</v>
      </c>
    </row>
    <row r="131" spans="1:43" x14ac:dyDescent="0.2">
      <c r="A131" t="s">
        <v>571</v>
      </c>
      <c r="B131" t="s">
        <v>572</v>
      </c>
      <c r="C131" s="97">
        <v>3452</v>
      </c>
      <c r="D131" s="74" t="s">
        <v>1396</v>
      </c>
      <c r="E131" s="62" t="s">
        <v>2291</v>
      </c>
      <c r="F131" s="295">
        <v>171598.34</v>
      </c>
      <c r="G131" s="295"/>
      <c r="H131" s="295">
        <v>8052.06</v>
      </c>
      <c r="I131" s="62">
        <v>420274.91</v>
      </c>
      <c r="J131" s="62">
        <v>1430.5</v>
      </c>
      <c r="K131" s="62"/>
      <c r="L131" s="62"/>
      <c r="P131" s="297">
        <v>2.1800000000000002</v>
      </c>
      <c r="Q131" s="62"/>
      <c r="R131" s="62"/>
      <c r="S131" s="62">
        <v>-1539086.84</v>
      </c>
      <c r="T131" s="62">
        <v>2202136.4300000002</v>
      </c>
      <c r="U131" s="52"/>
      <c r="V131" s="52">
        <v>135.66999999999999</v>
      </c>
      <c r="W131" s="52">
        <v>804927.71</v>
      </c>
      <c r="X131" s="52">
        <v>111470</v>
      </c>
      <c r="Y131" s="52">
        <v>257.82</v>
      </c>
      <c r="Z131" s="52">
        <v>1620980</v>
      </c>
      <c r="AA131" s="52"/>
      <c r="AB131" s="52"/>
      <c r="AC131" s="300">
        <v>2120410</v>
      </c>
      <c r="AD131" s="300"/>
      <c r="AE131" s="300"/>
      <c r="AF131" s="300">
        <v>277041.58</v>
      </c>
      <c r="AG131" s="300">
        <v>171681.58</v>
      </c>
      <c r="AH131" s="300">
        <v>5000</v>
      </c>
      <c r="AI131" s="300"/>
      <c r="AJ131" s="300"/>
      <c r="AK131" s="300"/>
      <c r="AL131" s="103">
        <f t="shared" si="7"/>
        <v>179650.4</v>
      </c>
      <c r="AM131" s="37">
        <f t="shared" si="8"/>
        <v>2.1800000000000002</v>
      </c>
      <c r="AN131" s="26">
        <f t="shared" si="9"/>
        <v>179648.22</v>
      </c>
      <c r="AO131" s="17">
        <f t="shared" si="10"/>
        <v>2537771.2000000002</v>
      </c>
      <c r="AP131" s="19">
        <f t="shared" si="11"/>
        <v>2574133.16</v>
      </c>
      <c r="AQ131" s="32">
        <f t="shared" si="12"/>
        <v>-36361.959999999963</v>
      </c>
    </row>
    <row r="132" spans="1:43" x14ac:dyDescent="0.2">
      <c r="A132" t="s">
        <v>571</v>
      </c>
      <c r="B132" t="s">
        <v>572</v>
      </c>
      <c r="C132" s="97">
        <v>3453</v>
      </c>
      <c r="D132" s="74" t="s">
        <v>1397</v>
      </c>
      <c r="E132" s="62" t="s">
        <v>2292</v>
      </c>
      <c r="F132" s="295">
        <v>285859.7</v>
      </c>
      <c r="G132" s="295">
        <v>0</v>
      </c>
      <c r="H132" s="295">
        <v>24177.63</v>
      </c>
      <c r="I132" s="62">
        <v>2460152.27</v>
      </c>
      <c r="J132" s="62">
        <v>992712.48</v>
      </c>
      <c r="K132" s="62"/>
      <c r="L132" s="62"/>
      <c r="N132" s="297">
        <v>5000</v>
      </c>
      <c r="Q132" s="62"/>
      <c r="R132" s="62"/>
      <c r="S132" s="62">
        <v>2239061.62</v>
      </c>
      <c r="T132" s="62">
        <v>655276.54</v>
      </c>
      <c r="U132" s="52"/>
      <c r="V132" s="52"/>
      <c r="W132" s="52">
        <v>709045.79</v>
      </c>
      <c r="X132" s="52">
        <v>50000</v>
      </c>
      <c r="Y132" s="52">
        <v>160.68</v>
      </c>
      <c r="Z132" s="52">
        <v>1253880</v>
      </c>
      <c r="AA132" s="52"/>
      <c r="AB132" s="52">
        <v>1005465</v>
      </c>
      <c r="AC132" s="300">
        <v>1445470</v>
      </c>
      <c r="AD132" s="300"/>
      <c r="AE132" s="300"/>
      <c r="AF132" s="300">
        <v>354772.11</v>
      </c>
      <c r="AG132" s="300">
        <v>339923.44</v>
      </c>
      <c r="AH132" s="300">
        <v>5000</v>
      </c>
      <c r="AI132" s="300"/>
      <c r="AJ132" s="300"/>
      <c r="AK132" s="300"/>
      <c r="AL132" s="103">
        <f t="shared" si="7"/>
        <v>310037.33</v>
      </c>
      <c r="AM132" s="37">
        <f t="shared" si="8"/>
        <v>5000</v>
      </c>
      <c r="AN132" s="26">
        <f t="shared" si="9"/>
        <v>305037.33</v>
      </c>
      <c r="AO132" s="17">
        <f t="shared" si="10"/>
        <v>3018551.47</v>
      </c>
      <c r="AP132" s="19">
        <f t="shared" si="11"/>
        <v>2145165.5499999998</v>
      </c>
      <c r="AQ132" s="32">
        <f t="shared" si="12"/>
        <v>873385.92000000039</v>
      </c>
    </row>
    <row r="133" spans="1:43" x14ac:dyDescent="0.2">
      <c r="A133" t="s">
        <v>571</v>
      </c>
      <c r="B133" t="s">
        <v>572</v>
      </c>
      <c r="C133" s="97">
        <v>3635</v>
      </c>
      <c r="D133" s="74" t="s">
        <v>1398</v>
      </c>
      <c r="E133" s="62" t="s">
        <v>2293</v>
      </c>
      <c r="F133" s="295">
        <v>64481.23</v>
      </c>
      <c r="G133" s="295">
        <v>0</v>
      </c>
      <c r="H133" s="295">
        <v>201304.5</v>
      </c>
      <c r="I133" s="62">
        <v>1517447.44</v>
      </c>
      <c r="J133" s="62">
        <v>12333.12</v>
      </c>
      <c r="K133" s="62"/>
      <c r="L133" s="62"/>
      <c r="N133" s="297">
        <v>40000</v>
      </c>
      <c r="P133" s="297">
        <v>2868.62</v>
      </c>
      <c r="Q133" s="62"/>
      <c r="R133" s="62"/>
      <c r="S133" s="62">
        <v>153923.98000000001</v>
      </c>
      <c r="T133" s="62">
        <v>1904716.16</v>
      </c>
      <c r="U133" s="52"/>
      <c r="V133" s="52"/>
      <c r="W133" s="52">
        <v>862398.98</v>
      </c>
      <c r="X133" s="52">
        <v>45000</v>
      </c>
      <c r="Y133" s="52">
        <v>214.41</v>
      </c>
      <c r="Z133" s="52">
        <v>742940</v>
      </c>
      <c r="AA133" s="52"/>
      <c r="AB133" s="52">
        <v>125.5</v>
      </c>
      <c r="AC133" s="300">
        <v>1173629</v>
      </c>
      <c r="AD133" s="300"/>
      <c r="AE133" s="300"/>
      <c r="AF133" s="300">
        <v>591437.47</v>
      </c>
      <c r="AG133" s="300">
        <v>173572.89</v>
      </c>
      <c r="AH133" s="300"/>
      <c r="AI133" s="300"/>
      <c r="AJ133" s="300"/>
      <c r="AK133" s="300"/>
      <c r="AL133" s="103">
        <f t="shared" ref="AL133:AL154" si="13">SUM(F133:H133)</f>
        <v>265785.73</v>
      </c>
      <c r="AM133" s="37">
        <f t="shared" ref="AM133:AM154" si="14">SUM(M133:P133)</f>
        <v>42868.62</v>
      </c>
      <c r="AN133" s="26">
        <f t="shared" ref="AN133:AN154" si="15">AL133-AM133</f>
        <v>222917.11</v>
      </c>
      <c r="AO133" s="17">
        <f t="shared" ref="AO133:AO154" si="16">SUM(U133:AB133)</f>
        <v>1650678.8900000001</v>
      </c>
      <c r="AP133" s="19">
        <f t="shared" ref="AP133:AP154" si="17">SUM(AC133:AK133)</f>
        <v>1938639.3599999999</v>
      </c>
      <c r="AQ133" s="32">
        <f t="shared" ref="AQ133:AQ154" si="18">AO133-AP133</f>
        <v>-287960.46999999974</v>
      </c>
    </row>
    <row r="134" spans="1:43" x14ac:dyDescent="0.2">
      <c r="A134" t="s">
        <v>571</v>
      </c>
      <c r="B134" t="s">
        <v>572</v>
      </c>
      <c r="C134" s="97">
        <v>4256</v>
      </c>
      <c r="D134" s="74" t="s">
        <v>1399</v>
      </c>
      <c r="E134" s="62" t="s">
        <v>2294</v>
      </c>
      <c r="F134" s="295">
        <v>159353.75</v>
      </c>
      <c r="G134" s="295">
        <v>0</v>
      </c>
      <c r="H134" s="295">
        <v>29990.78</v>
      </c>
      <c r="I134" s="62">
        <v>528767.22</v>
      </c>
      <c r="J134" s="62">
        <v>99303.58</v>
      </c>
      <c r="K134" s="62"/>
      <c r="L134" s="62"/>
      <c r="N134" s="297">
        <v>9500</v>
      </c>
      <c r="Q134" s="62"/>
      <c r="R134" s="62"/>
      <c r="S134" s="62">
        <v>-1519212.31</v>
      </c>
      <c r="T134" s="62">
        <v>2482221.21</v>
      </c>
      <c r="U134" s="52"/>
      <c r="V134" s="52"/>
      <c r="W134" s="52">
        <v>678306.4</v>
      </c>
      <c r="X134" s="52">
        <v>206335</v>
      </c>
      <c r="Y134" s="52">
        <v>254.81</v>
      </c>
      <c r="Z134" s="52">
        <v>1352540</v>
      </c>
      <c r="AA134" s="52"/>
      <c r="AB134" s="52"/>
      <c r="AC134" s="300">
        <v>1565160</v>
      </c>
      <c r="AD134" s="300"/>
      <c r="AE134" s="300"/>
      <c r="AF134" s="300">
        <v>642496.16</v>
      </c>
      <c r="AG134" s="300">
        <v>172581.62</v>
      </c>
      <c r="AH134" s="300"/>
      <c r="AI134" s="300"/>
      <c r="AJ134" s="300"/>
      <c r="AK134" s="300"/>
      <c r="AL134" s="103">
        <f t="shared" si="13"/>
        <v>189344.53</v>
      </c>
      <c r="AM134" s="37">
        <f t="shared" si="14"/>
        <v>9500</v>
      </c>
      <c r="AN134" s="26">
        <f t="shared" si="15"/>
        <v>179844.53</v>
      </c>
      <c r="AO134" s="17">
        <f t="shared" si="16"/>
        <v>2237436.21</v>
      </c>
      <c r="AP134" s="19">
        <f t="shared" si="17"/>
        <v>2380237.7800000003</v>
      </c>
      <c r="AQ134" s="32">
        <f t="shared" si="18"/>
        <v>-142801.5700000003</v>
      </c>
    </row>
    <row r="135" spans="1:43" x14ac:dyDescent="0.2">
      <c r="A135" t="s">
        <v>575</v>
      </c>
      <c r="B135" t="s">
        <v>576</v>
      </c>
      <c r="C135" s="97">
        <v>2177</v>
      </c>
      <c r="D135" s="74" t="s">
        <v>1400</v>
      </c>
      <c r="E135" s="62" t="s">
        <v>2295</v>
      </c>
      <c r="F135" s="295">
        <v>464504.59</v>
      </c>
      <c r="G135" s="295">
        <v>17200</v>
      </c>
      <c r="H135" s="295">
        <v>428517.85</v>
      </c>
      <c r="I135" s="62">
        <v>568013.41</v>
      </c>
      <c r="J135" s="62">
        <v>41040.47</v>
      </c>
      <c r="K135" s="62"/>
      <c r="L135" s="62"/>
      <c r="Q135" s="62"/>
      <c r="R135" s="62"/>
      <c r="S135" s="62">
        <v>-164.39</v>
      </c>
      <c r="T135" s="62">
        <v>3637434.23</v>
      </c>
      <c r="U135" s="52"/>
      <c r="V135" s="52"/>
      <c r="W135" s="52">
        <v>714620.94</v>
      </c>
      <c r="X135" s="52">
        <v>180310</v>
      </c>
      <c r="Y135" s="52">
        <v>277.64</v>
      </c>
      <c r="Z135" s="52">
        <v>1176660</v>
      </c>
      <c r="AA135" s="52"/>
      <c r="AB135" s="52"/>
      <c r="AC135" s="300">
        <v>1373320</v>
      </c>
      <c r="AD135" s="300"/>
      <c r="AE135" s="300"/>
      <c r="AF135" s="300">
        <v>485012.87</v>
      </c>
      <c r="AG135" s="300">
        <v>150343.12</v>
      </c>
      <c r="AH135" s="300"/>
      <c r="AI135" s="300"/>
      <c r="AJ135" s="300"/>
      <c r="AK135" s="300"/>
      <c r="AL135" s="103">
        <f t="shared" si="13"/>
        <v>910222.44</v>
      </c>
      <c r="AM135" s="37">
        <f t="shared" si="14"/>
        <v>0</v>
      </c>
      <c r="AN135" s="26">
        <f t="shared" si="15"/>
        <v>910222.44</v>
      </c>
      <c r="AO135" s="17">
        <f t="shared" si="16"/>
        <v>2071868.58</v>
      </c>
      <c r="AP135" s="19">
        <f t="shared" si="17"/>
        <v>2008675.9900000002</v>
      </c>
      <c r="AQ135" s="32">
        <f t="shared" si="18"/>
        <v>63192.589999999851</v>
      </c>
    </row>
    <row r="136" spans="1:43" x14ac:dyDescent="0.2">
      <c r="A136" t="s">
        <v>575</v>
      </c>
      <c r="B136" t="s">
        <v>576</v>
      </c>
      <c r="C136" s="97">
        <v>3300</v>
      </c>
      <c r="D136" s="74" t="s">
        <v>1401</v>
      </c>
      <c r="E136" s="62" t="s">
        <v>2296</v>
      </c>
      <c r="F136" s="295">
        <v>290583.77</v>
      </c>
      <c r="G136" s="295">
        <v>11650</v>
      </c>
      <c r="H136" s="295">
        <v>452970.82</v>
      </c>
      <c r="I136" s="62">
        <v>-35</v>
      </c>
      <c r="J136" s="62">
        <v>77316</v>
      </c>
      <c r="K136" s="62"/>
      <c r="L136" s="62"/>
      <c r="P136" s="297">
        <v>1744.02</v>
      </c>
      <c r="Q136" s="62"/>
      <c r="R136" s="62"/>
      <c r="S136" s="62">
        <v>30000</v>
      </c>
      <c r="T136" s="62">
        <v>977547.45</v>
      </c>
      <c r="U136" s="52"/>
      <c r="V136" s="52"/>
      <c r="W136" s="52">
        <v>763138.54</v>
      </c>
      <c r="X136" s="52">
        <v>187270</v>
      </c>
      <c r="Y136" s="52">
        <v>156.22</v>
      </c>
      <c r="Z136" s="52"/>
      <c r="AA136" s="52"/>
      <c r="AB136" s="52"/>
      <c r="AC136" s="300">
        <v>94498</v>
      </c>
      <c r="AD136" s="300"/>
      <c r="AE136" s="300">
        <v>24568</v>
      </c>
      <c r="AF136" s="300">
        <v>457408.64</v>
      </c>
      <c r="AG136" s="300">
        <v>25</v>
      </c>
      <c r="AH136" s="300"/>
      <c r="AI136" s="300"/>
      <c r="AJ136" s="300"/>
      <c r="AK136" s="300"/>
      <c r="AL136" s="103">
        <f t="shared" si="13"/>
        <v>755204.59000000008</v>
      </c>
      <c r="AM136" s="37">
        <f t="shared" si="14"/>
        <v>1744.02</v>
      </c>
      <c r="AN136" s="26">
        <f t="shared" si="15"/>
        <v>753460.57000000007</v>
      </c>
      <c r="AO136" s="17">
        <f t="shared" si="16"/>
        <v>950564.76</v>
      </c>
      <c r="AP136" s="19">
        <f t="shared" si="17"/>
        <v>576499.64</v>
      </c>
      <c r="AQ136" s="32">
        <f t="shared" si="18"/>
        <v>374065.12</v>
      </c>
    </row>
    <row r="137" spans="1:43" x14ac:dyDescent="0.2">
      <c r="A137" t="s">
        <v>575</v>
      </c>
      <c r="B137" t="s">
        <v>576</v>
      </c>
      <c r="C137" s="97">
        <v>1172</v>
      </c>
      <c r="D137" s="74" t="s">
        <v>1402</v>
      </c>
      <c r="E137" s="62" t="s">
        <v>2297</v>
      </c>
      <c r="F137" s="295">
        <v>459255.72</v>
      </c>
      <c r="G137" s="295">
        <v>22200</v>
      </c>
      <c r="H137" s="295">
        <v>72566.47</v>
      </c>
      <c r="I137" s="62">
        <v>25078.23</v>
      </c>
      <c r="J137" s="62">
        <v>133561.89000000001</v>
      </c>
      <c r="K137" s="62"/>
      <c r="L137" s="62"/>
      <c r="Q137" s="62"/>
      <c r="R137" s="62"/>
      <c r="S137" s="62">
        <v>-5685.83</v>
      </c>
      <c r="T137" s="62">
        <v>431249.19</v>
      </c>
      <c r="U137" s="52"/>
      <c r="V137" s="52"/>
      <c r="W137" s="52">
        <v>626386.1</v>
      </c>
      <c r="X137" s="52">
        <v>54920</v>
      </c>
      <c r="Y137" s="52">
        <v>737.74</v>
      </c>
      <c r="Z137" s="52">
        <v>914500</v>
      </c>
      <c r="AA137" s="52"/>
      <c r="AB137" s="52">
        <v>2000.01</v>
      </c>
      <c r="AC137" s="300">
        <v>1002524</v>
      </c>
      <c r="AD137" s="300"/>
      <c r="AE137" s="300"/>
      <c r="AF137" s="300">
        <v>187403.64</v>
      </c>
      <c r="AG137" s="300">
        <v>67944.259999999995</v>
      </c>
      <c r="AH137" s="300"/>
      <c r="AI137" s="300"/>
      <c r="AJ137" s="300"/>
      <c r="AK137" s="300">
        <v>50000</v>
      </c>
      <c r="AL137" s="103">
        <f t="shared" si="13"/>
        <v>554022.18999999994</v>
      </c>
      <c r="AM137" s="37">
        <f t="shared" si="14"/>
        <v>0</v>
      </c>
      <c r="AN137" s="26">
        <f t="shared" si="15"/>
        <v>554022.18999999994</v>
      </c>
      <c r="AO137" s="17">
        <f t="shared" si="16"/>
        <v>1598543.8499999999</v>
      </c>
      <c r="AP137" s="19">
        <f t="shared" si="17"/>
        <v>1307871.9000000001</v>
      </c>
      <c r="AQ137" s="32">
        <f t="shared" si="18"/>
        <v>290671.94999999972</v>
      </c>
    </row>
    <row r="138" spans="1:43" x14ac:dyDescent="0.2">
      <c r="A138" t="s">
        <v>575</v>
      </c>
      <c r="B138" t="s">
        <v>576</v>
      </c>
      <c r="C138" s="97">
        <v>2177</v>
      </c>
      <c r="D138" s="74" t="s">
        <v>1403</v>
      </c>
      <c r="E138" s="62" t="s">
        <v>2298</v>
      </c>
      <c r="F138" s="295">
        <v>512675.53</v>
      </c>
      <c r="G138" s="295">
        <v>0</v>
      </c>
      <c r="H138" s="295">
        <v>390056.57</v>
      </c>
      <c r="I138" s="62">
        <v>75562.25</v>
      </c>
      <c r="J138" s="62">
        <v>23582.66</v>
      </c>
      <c r="K138" s="62"/>
      <c r="L138" s="62"/>
      <c r="Q138" s="62"/>
      <c r="R138" s="62"/>
      <c r="S138" s="62">
        <v>-3019.41</v>
      </c>
      <c r="T138" s="62">
        <v>1781769.65</v>
      </c>
      <c r="U138" s="52"/>
      <c r="V138" s="52"/>
      <c r="W138" s="52">
        <v>684983.85</v>
      </c>
      <c r="X138" s="52">
        <v>273120</v>
      </c>
      <c r="Y138" s="52">
        <v>133.53</v>
      </c>
      <c r="Z138" s="52">
        <v>930930</v>
      </c>
      <c r="AA138" s="52"/>
      <c r="AB138" s="52"/>
      <c r="AC138" s="300">
        <v>1105932</v>
      </c>
      <c r="AD138" s="300"/>
      <c r="AE138" s="300">
        <v>17200</v>
      </c>
      <c r="AF138" s="300">
        <v>221270.69</v>
      </c>
      <c r="AG138" s="300">
        <v>162984.51999999999</v>
      </c>
      <c r="AH138" s="300"/>
      <c r="AI138" s="300"/>
      <c r="AJ138" s="300"/>
      <c r="AK138" s="300"/>
      <c r="AL138" s="103">
        <f t="shared" si="13"/>
        <v>902732.10000000009</v>
      </c>
      <c r="AM138" s="37">
        <f t="shared" si="14"/>
        <v>0</v>
      </c>
      <c r="AN138" s="26">
        <f t="shared" si="15"/>
        <v>902732.10000000009</v>
      </c>
      <c r="AO138" s="17">
        <f t="shared" si="16"/>
        <v>1889167.38</v>
      </c>
      <c r="AP138" s="19">
        <f t="shared" si="17"/>
        <v>1507387.21</v>
      </c>
      <c r="AQ138" s="32">
        <f t="shared" si="18"/>
        <v>381780.16999999993</v>
      </c>
    </row>
    <row r="139" spans="1:43" x14ac:dyDescent="0.2">
      <c r="A139" t="s">
        <v>575</v>
      </c>
      <c r="B139" t="s">
        <v>576</v>
      </c>
      <c r="C139" s="97">
        <v>4986</v>
      </c>
      <c r="D139" s="74" t="s">
        <v>1404</v>
      </c>
      <c r="E139" s="62" t="s">
        <v>2299</v>
      </c>
      <c r="F139" s="295">
        <v>591056.81000000006</v>
      </c>
      <c r="G139" s="295">
        <v>0</v>
      </c>
      <c r="H139" s="295">
        <v>121833.91</v>
      </c>
      <c r="I139" s="62">
        <v>99661.2</v>
      </c>
      <c r="J139" s="62">
        <v>2533.41</v>
      </c>
      <c r="K139" s="62"/>
      <c r="L139" s="62"/>
      <c r="N139" s="297">
        <v>6000</v>
      </c>
      <c r="P139" s="297">
        <v>156.5</v>
      </c>
      <c r="Q139" s="62"/>
      <c r="R139" s="62"/>
      <c r="S139" s="62">
        <v>-201899.29</v>
      </c>
      <c r="T139" s="62">
        <v>343312.84</v>
      </c>
      <c r="U139" s="52"/>
      <c r="V139" s="52"/>
      <c r="W139" s="52">
        <v>976279.41</v>
      </c>
      <c r="X139" s="52">
        <v>280652</v>
      </c>
      <c r="Y139" s="52">
        <v>246.22</v>
      </c>
      <c r="Z139" s="52">
        <v>1049620</v>
      </c>
      <c r="AA139" s="52"/>
      <c r="AB139" s="52">
        <v>232628</v>
      </c>
      <c r="AC139" s="300">
        <v>1451049</v>
      </c>
      <c r="AD139" s="300"/>
      <c r="AE139" s="300">
        <v>1736</v>
      </c>
      <c r="AF139" s="300">
        <v>525039.92000000004</v>
      </c>
      <c r="AG139" s="300">
        <v>251218.55</v>
      </c>
      <c r="AH139" s="300"/>
      <c r="AI139" s="300"/>
      <c r="AJ139" s="300"/>
      <c r="AK139" s="300"/>
      <c r="AL139" s="103">
        <f t="shared" si="13"/>
        <v>712890.72000000009</v>
      </c>
      <c r="AM139" s="37">
        <f t="shared" si="14"/>
        <v>6156.5</v>
      </c>
      <c r="AN139" s="26">
        <f t="shared" si="15"/>
        <v>706734.22000000009</v>
      </c>
      <c r="AO139" s="17">
        <f t="shared" si="16"/>
        <v>2539425.63</v>
      </c>
      <c r="AP139" s="19">
        <f t="shared" si="17"/>
        <v>2229043.4699999997</v>
      </c>
      <c r="AQ139" s="32">
        <f t="shared" si="18"/>
        <v>310382.16000000015</v>
      </c>
    </row>
    <row r="140" spans="1:43" x14ac:dyDescent="0.2">
      <c r="A140" t="s">
        <v>575</v>
      </c>
      <c r="B140" t="s">
        <v>576</v>
      </c>
      <c r="C140" s="97">
        <v>4194</v>
      </c>
      <c r="D140" s="74" t="s">
        <v>1405</v>
      </c>
      <c r="E140" s="62" t="s">
        <v>2300</v>
      </c>
      <c r="F140" s="295">
        <v>424353.31</v>
      </c>
      <c r="G140" s="295">
        <v>40950</v>
      </c>
      <c r="H140" s="295">
        <v>529096.72</v>
      </c>
      <c r="I140" s="62">
        <v>550725.67000000004</v>
      </c>
      <c r="J140" s="62">
        <v>445055.31</v>
      </c>
      <c r="K140" s="62"/>
      <c r="L140" s="62"/>
      <c r="Q140" s="62"/>
      <c r="R140" s="62"/>
      <c r="S140" s="62">
        <v>27595.24</v>
      </c>
      <c r="T140" s="62">
        <v>1856322.45</v>
      </c>
      <c r="U140" s="52"/>
      <c r="V140" s="52"/>
      <c r="W140" s="52">
        <v>840899.72</v>
      </c>
      <c r="X140" s="52">
        <v>85000</v>
      </c>
      <c r="Y140" s="52">
        <v>245.25</v>
      </c>
      <c r="Z140" s="52">
        <v>1120130</v>
      </c>
      <c r="AA140" s="52"/>
      <c r="AB140" s="52"/>
      <c r="AC140" s="300">
        <v>1290052</v>
      </c>
      <c r="AD140" s="300"/>
      <c r="AE140" s="300">
        <v>12365</v>
      </c>
      <c r="AF140" s="300">
        <v>274035.07</v>
      </c>
      <c r="AG140" s="300">
        <v>58221.02</v>
      </c>
      <c r="AH140" s="300"/>
      <c r="AI140" s="300"/>
      <c r="AJ140" s="300"/>
      <c r="AK140" s="300"/>
      <c r="AL140" s="103">
        <f t="shared" si="13"/>
        <v>994400.03</v>
      </c>
      <c r="AM140" s="37">
        <f t="shared" si="14"/>
        <v>0</v>
      </c>
      <c r="AN140" s="26">
        <f t="shared" si="15"/>
        <v>994400.03</v>
      </c>
      <c r="AO140" s="17">
        <f t="shared" si="16"/>
        <v>2046274.97</v>
      </c>
      <c r="AP140" s="19">
        <f t="shared" si="17"/>
        <v>1634673.09</v>
      </c>
      <c r="AQ140" s="32">
        <f t="shared" si="18"/>
        <v>411601.87999999989</v>
      </c>
    </row>
    <row r="141" spans="1:43" x14ac:dyDescent="0.2">
      <c r="A141" t="s">
        <v>575</v>
      </c>
      <c r="B141" t="s">
        <v>576</v>
      </c>
      <c r="C141" s="97">
        <v>4296</v>
      </c>
      <c r="D141" s="74" t="s">
        <v>1406</v>
      </c>
      <c r="E141" s="62" t="s">
        <v>2301</v>
      </c>
      <c r="F141" s="295">
        <v>743412.62</v>
      </c>
      <c r="G141" s="295">
        <v>17200</v>
      </c>
      <c r="H141" s="295">
        <v>560594.25</v>
      </c>
      <c r="I141" s="62">
        <v>1180.77</v>
      </c>
      <c r="J141" s="62">
        <v>84747.03</v>
      </c>
      <c r="K141" s="62"/>
      <c r="L141" s="62"/>
      <c r="O141" s="297">
        <v>537200</v>
      </c>
      <c r="Q141" s="62"/>
      <c r="R141" s="62"/>
      <c r="S141" s="62">
        <v>22</v>
      </c>
      <c r="T141" s="62">
        <v>2560000</v>
      </c>
      <c r="U141" s="52"/>
      <c r="V141" s="52"/>
      <c r="W141" s="52">
        <v>859051.58</v>
      </c>
      <c r="X141" s="52"/>
      <c r="Y141" s="52">
        <v>624.32000000000005</v>
      </c>
      <c r="Z141" s="52">
        <v>1391960</v>
      </c>
      <c r="AA141" s="52"/>
      <c r="AB141" s="52"/>
      <c r="AC141" s="300">
        <v>1599140.65</v>
      </c>
      <c r="AD141" s="300"/>
      <c r="AE141" s="300">
        <v>1488</v>
      </c>
      <c r="AF141" s="300">
        <v>399709.84</v>
      </c>
      <c r="AG141" s="300">
        <v>77394.86</v>
      </c>
      <c r="AH141" s="300"/>
      <c r="AI141" s="300"/>
      <c r="AJ141" s="300"/>
      <c r="AK141" s="300">
        <v>48000</v>
      </c>
      <c r="AL141" s="103">
        <f t="shared" si="13"/>
        <v>1321206.8700000001</v>
      </c>
      <c r="AM141" s="37">
        <f t="shared" si="14"/>
        <v>537200</v>
      </c>
      <c r="AN141" s="26">
        <f t="shared" si="15"/>
        <v>784006.87000000011</v>
      </c>
      <c r="AO141" s="17">
        <f t="shared" si="16"/>
        <v>2251635.9</v>
      </c>
      <c r="AP141" s="19">
        <f t="shared" si="17"/>
        <v>2125733.35</v>
      </c>
      <c r="AQ141" s="32">
        <f t="shared" si="18"/>
        <v>125902.54999999981</v>
      </c>
    </row>
    <row r="142" spans="1:43" x14ac:dyDescent="0.2">
      <c r="A142" t="s">
        <v>575</v>
      </c>
      <c r="B142" t="s">
        <v>576</v>
      </c>
      <c r="C142" s="97">
        <v>2528</v>
      </c>
      <c r="D142" s="74" t="s">
        <v>1407</v>
      </c>
      <c r="E142" s="62" t="s">
        <v>2325</v>
      </c>
      <c r="F142" s="295">
        <v>575973.73</v>
      </c>
      <c r="G142" s="295">
        <v>0</v>
      </c>
      <c r="H142" s="295">
        <v>120968.3</v>
      </c>
      <c r="I142" s="62">
        <v>2569713.0299999998</v>
      </c>
      <c r="J142" s="62">
        <v>6032.55</v>
      </c>
      <c r="K142" s="62"/>
      <c r="L142" s="62"/>
      <c r="Q142" s="62"/>
      <c r="R142" s="62"/>
      <c r="S142" s="62"/>
      <c r="T142" s="62">
        <v>3234582.32</v>
      </c>
      <c r="U142" s="52"/>
      <c r="V142" s="52"/>
      <c r="W142" s="52">
        <v>686090.35</v>
      </c>
      <c r="X142" s="52"/>
      <c r="Y142" s="52">
        <v>1241.26</v>
      </c>
      <c r="Z142" s="52">
        <v>1324110</v>
      </c>
      <c r="AA142" s="52"/>
      <c r="AB142" s="52">
        <v>696222</v>
      </c>
      <c r="AC142" s="300">
        <v>1687660</v>
      </c>
      <c r="AD142" s="300"/>
      <c r="AE142" s="300">
        <v>7864</v>
      </c>
      <c r="AF142" s="300">
        <v>739600.26</v>
      </c>
      <c r="AG142" s="300">
        <v>1639162.28</v>
      </c>
      <c r="AH142" s="300"/>
      <c r="AI142" s="300"/>
      <c r="AJ142" s="300"/>
      <c r="AK142" s="300"/>
      <c r="AL142" s="103">
        <f t="shared" si="13"/>
        <v>696942.03</v>
      </c>
      <c r="AM142" s="37">
        <f t="shared" si="14"/>
        <v>0</v>
      </c>
      <c r="AN142" s="26">
        <f t="shared" si="15"/>
        <v>696942.03</v>
      </c>
      <c r="AO142" s="17">
        <f t="shared" si="16"/>
        <v>2707663.61</v>
      </c>
      <c r="AP142" s="19">
        <f t="shared" si="17"/>
        <v>4074286.54</v>
      </c>
      <c r="AQ142" s="32">
        <f t="shared" si="18"/>
        <v>-1366622.9300000002</v>
      </c>
    </row>
    <row r="143" spans="1:43" x14ac:dyDescent="0.2">
      <c r="A143" t="s">
        <v>575</v>
      </c>
      <c r="B143" t="s">
        <v>576</v>
      </c>
      <c r="C143" s="97">
        <v>3203</v>
      </c>
      <c r="D143" s="74" t="s">
        <v>1408</v>
      </c>
      <c r="E143" s="74" t="s">
        <v>1408</v>
      </c>
      <c r="F143" s="295">
        <v>0</v>
      </c>
      <c r="G143" s="295">
        <v>0</v>
      </c>
      <c r="H143" s="295">
        <v>0</v>
      </c>
      <c r="I143" s="62">
        <v>0</v>
      </c>
      <c r="J143" s="62">
        <v>0</v>
      </c>
      <c r="K143" s="62">
        <v>0</v>
      </c>
      <c r="L143" s="62">
        <v>0</v>
      </c>
      <c r="M143" s="297">
        <v>0</v>
      </c>
      <c r="N143" s="297">
        <v>0</v>
      </c>
      <c r="O143" s="297">
        <v>0</v>
      </c>
      <c r="P143" s="297">
        <v>0</v>
      </c>
      <c r="Q143" s="62">
        <v>0</v>
      </c>
      <c r="R143" s="62">
        <v>0</v>
      </c>
      <c r="S143" s="62">
        <v>0</v>
      </c>
      <c r="T143" s="62">
        <v>0</v>
      </c>
      <c r="U143" s="52">
        <v>0</v>
      </c>
      <c r="V143" s="52">
        <v>0</v>
      </c>
      <c r="W143" s="52">
        <v>0</v>
      </c>
      <c r="X143" s="52">
        <v>0</v>
      </c>
      <c r="Y143" s="52">
        <v>0</v>
      </c>
      <c r="Z143" s="52">
        <v>0</v>
      </c>
      <c r="AA143" s="52">
        <v>0</v>
      </c>
      <c r="AB143" s="52">
        <v>0</v>
      </c>
      <c r="AC143" s="300">
        <v>0</v>
      </c>
      <c r="AD143" s="300">
        <v>0</v>
      </c>
      <c r="AE143" s="300">
        <v>0</v>
      </c>
      <c r="AF143" s="300">
        <v>0</v>
      </c>
      <c r="AG143" s="300">
        <v>0</v>
      </c>
      <c r="AH143" s="300">
        <v>0</v>
      </c>
      <c r="AI143" s="300">
        <v>0</v>
      </c>
      <c r="AJ143" s="300">
        <v>0</v>
      </c>
      <c r="AK143" s="300">
        <v>0</v>
      </c>
      <c r="AL143" s="103">
        <f t="shared" si="13"/>
        <v>0</v>
      </c>
      <c r="AM143" s="37">
        <f t="shared" si="14"/>
        <v>0</v>
      </c>
      <c r="AN143" s="26">
        <f t="shared" si="15"/>
        <v>0</v>
      </c>
      <c r="AO143" s="17">
        <f t="shared" si="16"/>
        <v>0</v>
      </c>
      <c r="AP143" s="19">
        <f t="shared" si="17"/>
        <v>0</v>
      </c>
      <c r="AQ143" s="32">
        <f t="shared" si="18"/>
        <v>0</v>
      </c>
    </row>
    <row r="144" spans="1:43" x14ac:dyDescent="0.2">
      <c r="A144" t="s">
        <v>575</v>
      </c>
      <c r="B144" t="s">
        <v>576</v>
      </c>
      <c r="C144" s="97">
        <v>3469</v>
      </c>
      <c r="D144" s="74" t="s">
        <v>1409</v>
      </c>
      <c r="E144" s="62" t="s">
        <v>2302</v>
      </c>
      <c r="F144" s="295">
        <v>410947.16</v>
      </c>
      <c r="G144" s="295">
        <v>47200</v>
      </c>
      <c r="H144" s="295">
        <v>435945.91</v>
      </c>
      <c r="I144" s="62">
        <v>670973.68000000005</v>
      </c>
      <c r="J144" s="62">
        <v>-34225.129999999997</v>
      </c>
      <c r="K144" s="62"/>
      <c r="L144" s="62"/>
      <c r="M144" s="297">
        <v>30000</v>
      </c>
      <c r="Q144" s="62"/>
      <c r="R144" s="62"/>
      <c r="S144" s="62">
        <v>-32142.34</v>
      </c>
      <c r="T144" s="62">
        <v>2266688.34</v>
      </c>
      <c r="U144" s="52"/>
      <c r="V144" s="52"/>
      <c r="W144" s="52">
        <v>728324.79</v>
      </c>
      <c r="X144" s="52">
        <v>169346</v>
      </c>
      <c r="Y144" s="52">
        <v>204.36</v>
      </c>
      <c r="Z144" s="52">
        <v>861200</v>
      </c>
      <c r="AA144" s="52"/>
      <c r="AB144" s="52">
        <v>36203.519999999997</v>
      </c>
      <c r="AC144" s="300">
        <v>970181</v>
      </c>
      <c r="AD144" s="300"/>
      <c r="AE144" s="300">
        <v>2450.4</v>
      </c>
      <c r="AF144" s="300">
        <v>509016.62</v>
      </c>
      <c r="AG144" s="300">
        <v>497855.93</v>
      </c>
      <c r="AH144" s="300"/>
      <c r="AI144" s="300"/>
      <c r="AJ144" s="300"/>
      <c r="AK144" s="300">
        <v>15000</v>
      </c>
      <c r="AL144" s="103">
        <f t="shared" si="13"/>
        <v>894093.07</v>
      </c>
      <c r="AM144" s="37">
        <f t="shared" si="14"/>
        <v>30000</v>
      </c>
      <c r="AN144" s="26">
        <f t="shared" si="15"/>
        <v>864093.07</v>
      </c>
      <c r="AO144" s="17">
        <f t="shared" si="16"/>
        <v>1795278.67</v>
      </c>
      <c r="AP144" s="19">
        <f t="shared" si="17"/>
        <v>1994503.95</v>
      </c>
      <c r="AQ144" s="32">
        <f t="shared" si="18"/>
        <v>-199225.28000000003</v>
      </c>
    </row>
    <row r="145" spans="1:43" x14ac:dyDescent="0.2">
      <c r="A145" t="s">
        <v>575</v>
      </c>
      <c r="B145" t="s">
        <v>576</v>
      </c>
      <c r="C145" s="97">
        <v>3469</v>
      </c>
      <c r="D145" s="74" t="s">
        <v>1410</v>
      </c>
      <c r="E145" s="62" t="s">
        <v>2317</v>
      </c>
      <c r="F145" s="295">
        <v>376999.4</v>
      </c>
      <c r="G145" s="295">
        <v>81250</v>
      </c>
      <c r="H145" s="295">
        <v>524360.55000000005</v>
      </c>
      <c r="I145" s="62">
        <v>1415593.02</v>
      </c>
      <c r="J145" s="62">
        <v>230858.16</v>
      </c>
      <c r="K145" s="62"/>
      <c r="L145" s="62"/>
      <c r="P145" s="297">
        <v>2271</v>
      </c>
      <c r="Q145" s="62"/>
      <c r="R145" s="62"/>
      <c r="S145" s="62">
        <v>-24327.97</v>
      </c>
      <c r="T145" s="62">
        <v>3463662.27</v>
      </c>
      <c r="U145" s="52"/>
      <c r="V145" s="52"/>
      <c r="W145" s="52">
        <v>807497.97</v>
      </c>
      <c r="X145" s="52">
        <v>45370</v>
      </c>
      <c r="Y145" s="52">
        <v>282.5</v>
      </c>
      <c r="Z145" s="52">
        <v>741420</v>
      </c>
      <c r="AA145" s="52"/>
      <c r="AB145" s="52"/>
      <c r="AC145" s="300">
        <v>842889</v>
      </c>
      <c r="AD145" s="300"/>
      <c r="AE145" s="300">
        <v>1776</v>
      </c>
      <c r="AF145" s="300">
        <v>327004.57</v>
      </c>
      <c r="AG145" s="300">
        <v>62740.22</v>
      </c>
      <c r="AH145" s="300"/>
      <c r="AI145" s="300"/>
      <c r="AJ145" s="300"/>
      <c r="AK145" s="300">
        <v>50000</v>
      </c>
      <c r="AL145" s="103">
        <f t="shared" si="13"/>
        <v>982609.95000000007</v>
      </c>
      <c r="AM145" s="37">
        <f t="shared" si="14"/>
        <v>2271</v>
      </c>
      <c r="AN145" s="26">
        <f t="shared" si="15"/>
        <v>980338.95000000007</v>
      </c>
      <c r="AO145" s="17">
        <f t="shared" si="16"/>
        <v>1594570.47</v>
      </c>
      <c r="AP145" s="19">
        <f t="shared" si="17"/>
        <v>1284409.79</v>
      </c>
      <c r="AQ145" s="32">
        <f t="shared" si="18"/>
        <v>310160.67999999993</v>
      </c>
    </row>
    <row r="146" spans="1:43" x14ac:dyDescent="0.2">
      <c r="A146" t="s">
        <v>579</v>
      </c>
      <c r="B146" t="s">
        <v>580</v>
      </c>
      <c r="C146" s="97">
        <v>2217</v>
      </c>
      <c r="D146" s="74" t="s">
        <v>1411</v>
      </c>
      <c r="E146" s="62" t="s">
        <v>2303</v>
      </c>
      <c r="F146" s="295">
        <v>98580.97</v>
      </c>
      <c r="G146" s="295">
        <v>7720</v>
      </c>
      <c r="H146" s="295">
        <v>543266.93000000005</v>
      </c>
      <c r="I146" s="62">
        <v>689868.48</v>
      </c>
      <c r="J146" s="62">
        <v>44590.01</v>
      </c>
      <c r="K146" s="62"/>
      <c r="L146" s="62"/>
      <c r="P146" s="297">
        <v>239998.45</v>
      </c>
      <c r="Q146" s="62"/>
      <c r="R146" s="62"/>
      <c r="S146" s="62">
        <v>-622670.35</v>
      </c>
      <c r="T146" s="62">
        <v>1849445.73</v>
      </c>
      <c r="U146" s="52"/>
      <c r="V146" s="52"/>
      <c r="W146" s="52">
        <v>537451.25</v>
      </c>
      <c r="X146" s="52">
        <v>90100</v>
      </c>
      <c r="Y146" s="52">
        <v>123.02</v>
      </c>
      <c r="Z146" s="52">
        <v>871380</v>
      </c>
      <c r="AA146" s="52"/>
      <c r="AB146" s="52">
        <v>16500</v>
      </c>
      <c r="AC146" s="300">
        <v>942314</v>
      </c>
      <c r="AD146" s="300"/>
      <c r="AE146" s="300">
        <v>34480</v>
      </c>
      <c r="AF146" s="300">
        <v>483226.4</v>
      </c>
      <c r="AG146" s="300">
        <v>113838.31</v>
      </c>
      <c r="AH146" s="300"/>
      <c r="AI146" s="300"/>
      <c r="AJ146" s="300"/>
      <c r="AK146" s="300"/>
      <c r="AL146" s="103">
        <f t="shared" si="13"/>
        <v>649567.9</v>
      </c>
      <c r="AM146" s="37">
        <f t="shared" si="14"/>
        <v>239998.45</v>
      </c>
      <c r="AN146" s="26">
        <f t="shared" si="15"/>
        <v>409569.45</v>
      </c>
      <c r="AO146" s="17">
        <f t="shared" si="16"/>
        <v>1515554.27</v>
      </c>
      <c r="AP146" s="19">
        <f t="shared" si="17"/>
        <v>1573858.71</v>
      </c>
      <c r="AQ146" s="32">
        <f t="shared" si="18"/>
        <v>-58304.439999999944</v>
      </c>
    </row>
    <row r="147" spans="1:43" x14ac:dyDescent="0.2">
      <c r="A147" t="s">
        <v>579</v>
      </c>
      <c r="B147" t="s">
        <v>580</v>
      </c>
      <c r="C147" s="97">
        <v>3536</v>
      </c>
      <c r="D147" s="74" t="s">
        <v>1412</v>
      </c>
      <c r="E147" s="62" t="s">
        <v>2304</v>
      </c>
      <c r="F147" s="295">
        <v>162923.51</v>
      </c>
      <c r="G147" s="295">
        <v>0</v>
      </c>
      <c r="H147" s="295">
        <v>56820.52</v>
      </c>
      <c r="I147" s="62">
        <v>234661.06</v>
      </c>
      <c r="J147" s="62">
        <v>253245.06</v>
      </c>
      <c r="K147" s="62"/>
      <c r="L147" s="62"/>
      <c r="N147" s="297">
        <v>1341.31</v>
      </c>
      <c r="Q147" s="62"/>
      <c r="R147" s="62"/>
      <c r="S147" s="62">
        <v>-1274550.05</v>
      </c>
      <c r="T147" s="62">
        <v>2606531.4300000002</v>
      </c>
      <c r="U147" s="52"/>
      <c r="V147" s="52"/>
      <c r="W147" s="52">
        <v>1293156.69</v>
      </c>
      <c r="X147" s="52">
        <v>183978</v>
      </c>
      <c r="Y147" s="52">
        <v>595.79999999999995</v>
      </c>
      <c r="Z147" s="52">
        <v>1442440</v>
      </c>
      <c r="AA147" s="52"/>
      <c r="AB147" s="52">
        <v>31500</v>
      </c>
      <c r="AC147" s="300">
        <v>1532849</v>
      </c>
      <c r="AD147" s="300">
        <v>51880</v>
      </c>
      <c r="AE147" s="300"/>
      <c r="AF147" s="300">
        <v>1964429.02</v>
      </c>
      <c r="AG147" s="300">
        <v>46401.67</v>
      </c>
      <c r="AH147" s="300"/>
      <c r="AI147" s="300"/>
      <c r="AJ147" s="300"/>
      <c r="AK147" s="300">
        <v>5979.34</v>
      </c>
      <c r="AL147" s="103">
        <f t="shared" si="13"/>
        <v>219744.03</v>
      </c>
      <c r="AM147" s="37">
        <f t="shared" si="14"/>
        <v>1341.31</v>
      </c>
      <c r="AN147" s="26">
        <f t="shared" si="15"/>
        <v>218402.72</v>
      </c>
      <c r="AO147" s="17">
        <f t="shared" si="16"/>
        <v>2951670.49</v>
      </c>
      <c r="AP147" s="19">
        <f t="shared" si="17"/>
        <v>3601539.03</v>
      </c>
      <c r="AQ147" s="32">
        <f t="shared" si="18"/>
        <v>-649868.53999999957</v>
      </c>
    </row>
    <row r="148" spans="1:43" x14ac:dyDescent="0.2">
      <c r="A148" t="s">
        <v>579</v>
      </c>
      <c r="B148" t="s">
        <v>580</v>
      </c>
      <c r="C148" s="97">
        <v>4975</v>
      </c>
      <c r="D148" s="74" t="s">
        <v>1413</v>
      </c>
      <c r="E148" s="62" t="s">
        <v>2305</v>
      </c>
      <c r="F148" s="295">
        <v>257444.55</v>
      </c>
      <c r="G148" s="295">
        <v>64300</v>
      </c>
      <c r="H148" s="295">
        <v>187987.16</v>
      </c>
      <c r="I148" s="62">
        <v>-122371.23</v>
      </c>
      <c r="J148" s="62">
        <v>-247672.36</v>
      </c>
      <c r="K148" s="62"/>
      <c r="L148" s="62"/>
      <c r="P148" s="297">
        <v>95668.46</v>
      </c>
      <c r="Q148" s="62"/>
      <c r="R148" s="62"/>
      <c r="S148" s="62">
        <v>-1210247.45</v>
      </c>
      <c r="T148" s="62">
        <v>1289115.33</v>
      </c>
      <c r="U148" s="52"/>
      <c r="V148" s="52"/>
      <c r="W148" s="52">
        <v>758769.68</v>
      </c>
      <c r="X148" s="52">
        <v>232500</v>
      </c>
      <c r="Y148" s="52">
        <v>239.79</v>
      </c>
      <c r="Z148" s="52">
        <v>1188890</v>
      </c>
      <c r="AA148" s="52"/>
      <c r="AB148" s="52"/>
      <c r="AC148" s="300">
        <v>1288927</v>
      </c>
      <c r="AD148" s="300">
        <v>5520</v>
      </c>
      <c r="AE148" s="300"/>
      <c r="AF148" s="300">
        <v>693715.06</v>
      </c>
      <c r="AG148" s="300">
        <v>220583</v>
      </c>
      <c r="AH148" s="300"/>
      <c r="AI148" s="300"/>
      <c r="AJ148" s="300"/>
      <c r="AK148" s="300">
        <v>1588.63</v>
      </c>
      <c r="AL148" s="103">
        <f t="shared" si="13"/>
        <v>509731.70999999996</v>
      </c>
      <c r="AM148" s="37">
        <f t="shared" si="14"/>
        <v>95668.46</v>
      </c>
      <c r="AN148" s="26">
        <f t="shared" si="15"/>
        <v>414063.24999999994</v>
      </c>
      <c r="AO148" s="17">
        <f t="shared" si="16"/>
        <v>2180399.4700000002</v>
      </c>
      <c r="AP148" s="19">
        <f t="shared" si="17"/>
        <v>2210333.69</v>
      </c>
      <c r="AQ148" s="32">
        <f t="shared" si="18"/>
        <v>-29934.219999999739</v>
      </c>
    </row>
    <row r="149" spans="1:43" x14ac:dyDescent="0.2">
      <c r="A149" t="s">
        <v>579</v>
      </c>
      <c r="B149" t="s">
        <v>580</v>
      </c>
      <c r="C149" s="97">
        <v>2059</v>
      </c>
      <c r="D149" s="74" t="s">
        <v>1414</v>
      </c>
      <c r="E149" s="62" t="s">
        <v>2306</v>
      </c>
      <c r="F149" s="295">
        <v>143698.94</v>
      </c>
      <c r="G149" s="295">
        <v>22420</v>
      </c>
      <c r="H149" s="295">
        <v>312172.7</v>
      </c>
      <c r="I149" s="62">
        <v>1878343.73</v>
      </c>
      <c r="J149" s="62">
        <v>1002619.9</v>
      </c>
      <c r="K149" s="62"/>
      <c r="L149" s="62"/>
      <c r="P149" s="297">
        <v>0</v>
      </c>
      <c r="Q149" s="62"/>
      <c r="R149" s="62"/>
      <c r="S149" s="62">
        <v>1190056.42</v>
      </c>
      <c r="T149" s="62">
        <v>2316929.4300000002</v>
      </c>
      <c r="U149" s="52"/>
      <c r="V149" s="52"/>
      <c r="W149" s="52">
        <v>742834.56</v>
      </c>
      <c r="X149" s="52">
        <v>145000</v>
      </c>
      <c r="Y149" s="52">
        <v>502.33</v>
      </c>
      <c r="Z149" s="52">
        <v>932328.1</v>
      </c>
      <c r="AA149" s="52"/>
      <c r="AB149" s="52">
        <v>139700</v>
      </c>
      <c r="AC149" s="300">
        <v>1202144.1000000001</v>
      </c>
      <c r="AD149" s="300">
        <v>4966</v>
      </c>
      <c r="AE149" s="300"/>
      <c r="AF149" s="300">
        <v>654712.24</v>
      </c>
      <c r="AG149" s="300">
        <v>239948.72</v>
      </c>
      <c r="AH149" s="300"/>
      <c r="AI149" s="300"/>
      <c r="AJ149" s="300"/>
      <c r="AK149" s="300">
        <v>680.51</v>
      </c>
      <c r="AL149" s="103">
        <f t="shared" si="13"/>
        <v>478291.64</v>
      </c>
      <c r="AM149" s="37">
        <f t="shared" si="14"/>
        <v>0</v>
      </c>
      <c r="AN149" s="26">
        <f t="shared" si="15"/>
        <v>478291.64</v>
      </c>
      <c r="AO149" s="17">
        <f t="shared" si="16"/>
        <v>1960364.99</v>
      </c>
      <c r="AP149" s="19">
        <f t="shared" si="17"/>
        <v>2102451.5699999998</v>
      </c>
      <c r="AQ149" s="32">
        <f t="shared" si="18"/>
        <v>-142086.57999999984</v>
      </c>
    </row>
    <row r="150" spans="1:43" x14ac:dyDescent="0.2">
      <c r="A150" t="s">
        <v>579</v>
      </c>
      <c r="B150" t="s">
        <v>580</v>
      </c>
      <c r="C150" s="97">
        <v>1986</v>
      </c>
      <c r="D150" s="74" t="s">
        <v>1415</v>
      </c>
      <c r="E150" s="62" t="s">
        <v>2307</v>
      </c>
      <c r="F150" s="295">
        <v>255083.89</v>
      </c>
      <c r="G150" s="295">
        <v>0</v>
      </c>
      <c r="H150" s="295">
        <v>589709.72</v>
      </c>
      <c r="I150" s="62">
        <v>533639.9</v>
      </c>
      <c r="J150" s="62">
        <v>114766.77</v>
      </c>
      <c r="K150" s="62"/>
      <c r="L150" s="62"/>
      <c r="N150" s="297">
        <v>30000</v>
      </c>
      <c r="P150" s="297">
        <v>143.61000000000001</v>
      </c>
      <c r="Q150" s="62"/>
      <c r="R150" s="62"/>
      <c r="S150" s="62">
        <v>-1027100.58</v>
      </c>
      <c r="T150" s="62">
        <v>2601070</v>
      </c>
      <c r="U150" s="52"/>
      <c r="V150" s="52"/>
      <c r="W150" s="52">
        <v>846300</v>
      </c>
      <c r="X150" s="52">
        <v>149300</v>
      </c>
      <c r="Y150" s="52"/>
      <c r="Z150" s="52">
        <v>623480</v>
      </c>
      <c r="AA150" s="52"/>
      <c r="AB150" s="52"/>
      <c r="AC150" s="300">
        <v>730890</v>
      </c>
      <c r="AD150" s="300">
        <v>22064</v>
      </c>
      <c r="AE150" s="300">
        <v>26432</v>
      </c>
      <c r="AF150" s="300">
        <v>816829.72</v>
      </c>
      <c r="AG150" s="300">
        <v>128597.03</v>
      </c>
      <c r="AH150" s="300"/>
      <c r="AI150" s="300"/>
      <c r="AJ150" s="300"/>
      <c r="AK150" s="300"/>
      <c r="AL150" s="103">
        <f t="shared" si="13"/>
        <v>844793.61</v>
      </c>
      <c r="AM150" s="37">
        <f t="shared" si="14"/>
        <v>30143.61</v>
      </c>
      <c r="AN150" s="26">
        <f t="shared" si="15"/>
        <v>814650</v>
      </c>
      <c r="AO150" s="17">
        <f t="shared" si="16"/>
        <v>1619080</v>
      </c>
      <c r="AP150" s="19">
        <f t="shared" si="17"/>
        <v>1724812.75</v>
      </c>
      <c r="AQ150" s="32">
        <f t="shared" si="18"/>
        <v>-105732.75</v>
      </c>
    </row>
    <row r="151" spans="1:43" x14ac:dyDescent="0.2">
      <c r="A151" t="s">
        <v>583</v>
      </c>
      <c r="B151" t="s">
        <v>585</v>
      </c>
      <c r="C151" s="97">
        <v>2574</v>
      </c>
      <c r="D151" s="74" t="s">
        <v>1416</v>
      </c>
      <c r="E151" s="62" t="s">
        <v>2263</v>
      </c>
      <c r="F151" s="295">
        <v>134519.37</v>
      </c>
      <c r="G151" s="295">
        <v>0</v>
      </c>
      <c r="H151" s="295">
        <v>84064.03</v>
      </c>
      <c r="I151" s="62">
        <v>931444.38</v>
      </c>
      <c r="J151" s="62">
        <v>52445.17</v>
      </c>
      <c r="K151" s="62"/>
      <c r="L151" s="62"/>
      <c r="O151" s="297">
        <v>7650</v>
      </c>
      <c r="Q151" s="62"/>
      <c r="R151" s="62"/>
      <c r="S151" s="62">
        <v>-161616.71</v>
      </c>
      <c r="T151" s="62">
        <v>1440146.04</v>
      </c>
      <c r="U151" s="52"/>
      <c r="V151" s="52"/>
      <c r="W151" s="52">
        <v>765842.8</v>
      </c>
      <c r="X151" s="52"/>
      <c r="Y151" s="52"/>
      <c r="Z151" s="52">
        <v>1193660</v>
      </c>
      <c r="AA151" s="52"/>
      <c r="AB151" s="52"/>
      <c r="AC151" s="300">
        <v>1494740</v>
      </c>
      <c r="AD151" s="300"/>
      <c r="AE151" s="300"/>
      <c r="AF151" s="300">
        <v>319052.06</v>
      </c>
      <c r="AG151" s="300">
        <v>207978.12</v>
      </c>
      <c r="AH151" s="300"/>
      <c r="AI151" s="300"/>
      <c r="AJ151" s="300"/>
      <c r="AK151" s="300"/>
      <c r="AL151" s="103">
        <f t="shared" si="13"/>
        <v>218583.4</v>
      </c>
      <c r="AM151" s="37">
        <f t="shared" si="14"/>
        <v>7650</v>
      </c>
      <c r="AN151" s="26">
        <f t="shared" si="15"/>
        <v>210933.4</v>
      </c>
      <c r="AO151" s="17">
        <f t="shared" si="16"/>
        <v>1959502.8</v>
      </c>
      <c r="AP151" s="19">
        <f t="shared" si="17"/>
        <v>2021770.1800000002</v>
      </c>
      <c r="AQ151" s="32">
        <f t="shared" si="18"/>
        <v>-62267.380000000121</v>
      </c>
    </row>
    <row r="152" spans="1:43" x14ac:dyDescent="0.2">
      <c r="A152" t="s">
        <v>583</v>
      </c>
      <c r="B152" t="s">
        <v>585</v>
      </c>
      <c r="C152" s="97">
        <v>918</v>
      </c>
      <c r="D152" s="74" t="s">
        <v>1417</v>
      </c>
      <c r="E152" s="62" t="s">
        <v>2264</v>
      </c>
      <c r="F152" s="295">
        <v>180985.54</v>
      </c>
      <c r="G152" s="295">
        <v>0</v>
      </c>
      <c r="H152" s="295">
        <v>77768.13</v>
      </c>
      <c r="I152" s="62">
        <v>138057.60999999999</v>
      </c>
      <c r="J152" s="62">
        <v>-147332.21</v>
      </c>
      <c r="K152" s="62"/>
      <c r="L152" s="62"/>
      <c r="O152" s="297">
        <v>16850</v>
      </c>
      <c r="Q152" s="62"/>
      <c r="R152" s="62"/>
      <c r="S152" s="62">
        <v>-557381.53</v>
      </c>
      <c r="T152" s="62">
        <v>1115345.6000000001</v>
      </c>
      <c r="U152" s="52"/>
      <c r="V152" s="52"/>
      <c r="W152" s="52">
        <v>559372.16</v>
      </c>
      <c r="X152" s="52"/>
      <c r="Y152" s="52">
        <v>234.37</v>
      </c>
      <c r="Z152" s="52">
        <v>940533</v>
      </c>
      <c r="AA152" s="52"/>
      <c r="AB152" s="52"/>
      <c r="AC152" s="300">
        <v>1022073</v>
      </c>
      <c r="AD152" s="300"/>
      <c r="AE152" s="300"/>
      <c r="AF152" s="300">
        <v>321224.21000000002</v>
      </c>
      <c r="AG152" s="300">
        <v>466976.32</v>
      </c>
      <c r="AH152" s="300"/>
      <c r="AI152" s="300"/>
      <c r="AJ152" s="300"/>
      <c r="AK152" s="300"/>
      <c r="AL152" s="103">
        <f t="shared" si="13"/>
        <v>258753.67</v>
      </c>
      <c r="AM152" s="37">
        <f t="shared" si="14"/>
        <v>16850</v>
      </c>
      <c r="AN152" s="26">
        <f t="shared" si="15"/>
        <v>241903.67</v>
      </c>
      <c r="AO152" s="17">
        <f t="shared" si="16"/>
        <v>1500139.53</v>
      </c>
      <c r="AP152" s="19">
        <f t="shared" si="17"/>
        <v>1810273.53</v>
      </c>
      <c r="AQ152" s="32">
        <f t="shared" si="18"/>
        <v>-310134</v>
      </c>
    </row>
    <row r="153" spans="1:43" x14ac:dyDescent="0.2">
      <c r="A153" t="s">
        <v>583</v>
      </c>
      <c r="B153" t="s">
        <v>585</v>
      </c>
      <c r="C153" s="97">
        <v>4046</v>
      </c>
      <c r="D153" s="74" t="s">
        <v>1418</v>
      </c>
      <c r="E153" s="62" t="s">
        <v>2267</v>
      </c>
      <c r="F153" s="295">
        <v>82798.53</v>
      </c>
      <c r="G153" s="295">
        <v>0</v>
      </c>
      <c r="H153" s="295">
        <v>108203.71</v>
      </c>
      <c r="I153" s="62">
        <v>562820.99</v>
      </c>
      <c r="J153" s="62">
        <v>89399.05</v>
      </c>
      <c r="K153" s="62"/>
      <c r="L153" s="62"/>
      <c r="O153" s="297">
        <v>76400</v>
      </c>
      <c r="Q153" s="62"/>
      <c r="R153" s="62"/>
      <c r="S153" s="62">
        <v>-278918.59999999998</v>
      </c>
      <c r="T153" s="62">
        <v>1161019.07</v>
      </c>
      <c r="U153" s="52"/>
      <c r="V153" s="52"/>
      <c r="W153" s="52">
        <v>1033326.62</v>
      </c>
      <c r="X153" s="52"/>
      <c r="Y153" s="52">
        <v>201.66</v>
      </c>
      <c r="Z153" s="52">
        <v>1075750</v>
      </c>
      <c r="AA153" s="52"/>
      <c r="AB153" s="52"/>
      <c r="AC153" s="300">
        <v>1452500</v>
      </c>
      <c r="AD153" s="300"/>
      <c r="AE153" s="300"/>
      <c r="AF153" s="300">
        <v>592694.52</v>
      </c>
      <c r="AG153" s="300">
        <v>106588.95</v>
      </c>
      <c r="AH153" s="300"/>
      <c r="AI153" s="300"/>
      <c r="AJ153" s="300"/>
      <c r="AK153" s="300">
        <v>980</v>
      </c>
      <c r="AL153" s="103">
        <f t="shared" si="13"/>
        <v>191002.23999999999</v>
      </c>
      <c r="AM153" s="37">
        <f t="shared" si="14"/>
        <v>76400</v>
      </c>
      <c r="AN153" s="26">
        <f t="shared" si="15"/>
        <v>114602.23999999999</v>
      </c>
      <c r="AO153" s="17">
        <f t="shared" si="16"/>
        <v>2109278.2800000003</v>
      </c>
      <c r="AP153" s="19">
        <f t="shared" si="17"/>
        <v>2152763.4700000002</v>
      </c>
      <c r="AQ153" s="32">
        <f t="shared" si="18"/>
        <v>-43485.189999999944</v>
      </c>
    </row>
    <row r="154" spans="1:43" x14ac:dyDescent="0.2">
      <c r="A154" t="s">
        <v>583</v>
      </c>
      <c r="B154" t="s">
        <v>585</v>
      </c>
      <c r="C154" s="97">
        <v>1868</v>
      </c>
      <c r="D154" s="74" t="s">
        <v>1419</v>
      </c>
      <c r="E154" s="62" t="s">
        <v>2314</v>
      </c>
      <c r="F154" s="295">
        <v>80894.55</v>
      </c>
      <c r="G154" s="295">
        <v>0</v>
      </c>
      <c r="H154" s="295">
        <v>29027.17</v>
      </c>
      <c r="I154" s="62">
        <v>1258144.08</v>
      </c>
      <c r="J154" s="62">
        <v>361130.19</v>
      </c>
      <c r="K154" s="62"/>
      <c r="L154" s="62"/>
      <c r="O154" s="297">
        <v>51125</v>
      </c>
      <c r="Q154" s="62"/>
      <c r="R154" s="62"/>
      <c r="S154" s="62">
        <v>-215678.04</v>
      </c>
      <c r="T154" s="62">
        <v>1993235.29</v>
      </c>
      <c r="U154" s="52"/>
      <c r="V154" s="52"/>
      <c r="W154" s="52">
        <v>592111.43000000005</v>
      </c>
      <c r="X154" s="52"/>
      <c r="Y154" s="52">
        <v>117.43</v>
      </c>
      <c r="Z154" s="52">
        <v>1156500</v>
      </c>
      <c r="AA154" s="52"/>
      <c r="AB154" s="52"/>
      <c r="AC154" s="300">
        <v>1253100</v>
      </c>
      <c r="AD154" s="300"/>
      <c r="AE154" s="300"/>
      <c r="AF154" s="300">
        <v>370497.39</v>
      </c>
      <c r="AG154" s="300">
        <v>214417.73</v>
      </c>
      <c r="AH154" s="300"/>
      <c r="AI154" s="300"/>
      <c r="AJ154" s="300"/>
      <c r="AK154" s="300"/>
      <c r="AL154" s="103">
        <f t="shared" si="13"/>
        <v>109921.72</v>
      </c>
      <c r="AM154" s="37">
        <f t="shared" si="14"/>
        <v>51125</v>
      </c>
      <c r="AN154" s="26">
        <f t="shared" si="15"/>
        <v>58796.72</v>
      </c>
      <c r="AO154" s="17">
        <f t="shared" si="16"/>
        <v>1748728.86</v>
      </c>
      <c r="AP154" s="19">
        <f t="shared" si="17"/>
        <v>1838015.12</v>
      </c>
      <c r="AQ154" s="32">
        <f t="shared" si="18"/>
        <v>-89286.260000000009</v>
      </c>
    </row>
    <row r="157" spans="1:43" x14ac:dyDescent="0.2">
      <c r="D157" s="56"/>
    </row>
    <row r="158" spans="1:43" x14ac:dyDescent="0.2">
      <c r="D158" s="56"/>
    </row>
    <row r="159" spans="1:43" x14ac:dyDescent="0.2">
      <c r="D159" s="56"/>
      <c r="E159" s="57"/>
      <c r="F159" s="278"/>
      <c r="G159" s="278"/>
      <c r="H159" s="278"/>
      <c r="I159" s="57"/>
      <c r="J159" s="57"/>
      <c r="K159" s="57"/>
      <c r="L159" s="57"/>
      <c r="Q159" s="57"/>
      <c r="R159" s="57"/>
      <c r="S159" s="57"/>
      <c r="T159" s="57"/>
      <c r="U159" s="280"/>
      <c r="V159" s="280"/>
      <c r="W159" s="280"/>
      <c r="X159" s="280"/>
      <c r="Y159" s="280"/>
      <c r="Z159" s="280"/>
      <c r="AA159" s="280"/>
      <c r="AB159" s="280"/>
      <c r="AC159" s="282"/>
      <c r="AD159" s="282"/>
      <c r="AE159" s="282"/>
      <c r="AF159" s="282"/>
      <c r="AG159" s="282"/>
      <c r="AH159" s="282"/>
      <c r="AI159" s="282"/>
      <c r="AJ159" s="282"/>
      <c r="AK159" s="282"/>
    </row>
    <row r="160" spans="1:43" x14ac:dyDescent="0.2">
      <c r="D160" s="56"/>
    </row>
    <row r="161" spans="4:4" x14ac:dyDescent="0.2">
      <c r="D161" s="56"/>
    </row>
    <row r="162" spans="4:4" x14ac:dyDescent="0.2">
      <c r="D162" s="56"/>
    </row>
    <row r="163" spans="4:4" x14ac:dyDescent="0.2">
      <c r="D163" s="56"/>
    </row>
    <row r="164" spans="4:4" x14ac:dyDescent="0.2">
      <c r="D164" s="56"/>
    </row>
    <row r="165" spans="4:4" x14ac:dyDescent="0.2">
      <c r="D165" s="56"/>
    </row>
  </sheetData>
  <autoFilter ref="A1:AQ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zoomScaleNormal="100" workbookViewId="0">
      <selection activeCell="H3" sqref="H3:H4"/>
    </sheetView>
  </sheetViews>
  <sheetFormatPr defaultRowHeight="13.5" x14ac:dyDescent="0.25"/>
  <cols>
    <col min="1" max="1" width="6.375" style="112" customWidth="1"/>
    <col min="2" max="2" width="14.125" style="112" customWidth="1"/>
    <col min="3" max="3" width="10.375" style="112" customWidth="1"/>
    <col min="4" max="4" width="9.625" style="112" customWidth="1"/>
    <col min="5" max="5" width="11.75" style="112" customWidth="1"/>
    <col min="6" max="6" width="13.625" style="112" customWidth="1"/>
    <col min="7" max="7" width="9.875" style="112" customWidth="1"/>
    <col min="8" max="8" width="45.5" style="112" customWidth="1"/>
    <col min="9" max="241" width="9" style="112"/>
    <col min="242" max="242" width="7.125" style="112" customWidth="1"/>
    <col min="243" max="243" width="12.75" style="112" customWidth="1"/>
    <col min="244" max="244" width="12.875" style="112" customWidth="1"/>
    <col min="245" max="248" width="10.375" style="112" customWidth="1"/>
    <col min="249" max="249" width="65.25" style="112" customWidth="1"/>
    <col min="250" max="497" width="9" style="112"/>
    <col min="498" max="498" width="7.125" style="112" customWidth="1"/>
    <col min="499" max="499" width="12.75" style="112" customWidth="1"/>
    <col min="500" max="500" width="12.875" style="112" customWidth="1"/>
    <col min="501" max="504" width="10.375" style="112" customWidth="1"/>
    <col min="505" max="505" width="65.25" style="112" customWidth="1"/>
    <col min="506" max="753" width="9" style="112"/>
    <col min="754" max="754" width="7.125" style="112" customWidth="1"/>
    <col min="755" max="755" width="12.75" style="112" customWidth="1"/>
    <col min="756" max="756" width="12.875" style="112" customWidth="1"/>
    <col min="757" max="760" width="10.375" style="112" customWidth="1"/>
    <col min="761" max="761" width="65.25" style="112" customWidth="1"/>
    <col min="762" max="1009" width="9" style="112"/>
    <col min="1010" max="1010" width="7.125" style="112" customWidth="1"/>
    <col min="1011" max="1011" width="12.75" style="112" customWidth="1"/>
    <col min="1012" max="1012" width="12.875" style="112" customWidth="1"/>
    <col min="1013" max="1016" width="10.375" style="112" customWidth="1"/>
    <col min="1017" max="1017" width="65.25" style="112" customWidth="1"/>
    <col min="1018" max="1265" width="9" style="112"/>
    <col min="1266" max="1266" width="7.125" style="112" customWidth="1"/>
    <col min="1267" max="1267" width="12.75" style="112" customWidth="1"/>
    <col min="1268" max="1268" width="12.875" style="112" customWidth="1"/>
    <col min="1269" max="1272" width="10.375" style="112" customWidth="1"/>
    <col min="1273" max="1273" width="65.25" style="112" customWidth="1"/>
    <col min="1274" max="1521" width="9" style="112"/>
    <col min="1522" max="1522" width="7.125" style="112" customWidth="1"/>
    <col min="1523" max="1523" width="12.75" style="112" customWidth="1"/>
    <col min="1524" max="1524" width="12.875" style="112" customWidth="1"/>
    <col min="1525" max="1528" width="10.375" style="112" customWidth="1"/>
    <col min="1529" max="1529" width="65.25" style="112" customWidth="1"/>
    <col min="1530" max="1777" width="9" style="112"/>
    <col min="1778" max="1778" width="7.125" style="112" customWidth="1"/>
    <col min="1779" max="1779" width="12.75" style="112" customWidth="1"/>
    <col min="1780" max="1780" width="12.875" style="112" customWidth="1"/>
    <col min="1781" max="1784" width="10.375" style="112" customWidth="1"/>
    <col min="1785" max="1785" width="65.25" style="112" customWidth="1"/>
    <col min="1786" max="2033" width="9" style="112"/>
    <col min="2034" max="2034" width="7.125" style="112" customWidth="1"/>
    <col min="2035" max="2035" width="12.75" style="112" customWidth="1"/>
    <col min="2036" max="2036" width="12.875" style="112" customWidth="1"/>
    <col min="2037" max="2040" width="10.375" style="112" customWidth="1"/>
    <col min="2041" max="2041" width="65.25" style="112" customWidth="1"/>
    <col min="2042" max="2289" width="9" style="112"/>
    <col min="2290" max="2290" width="7.125" style="112" customWidth="1"/>
    <col min="2291" max="2291" width="12.75" style="112" customWidth="1"/>
    <col min="2292" max="2292" width="12.875" style="112" customWidth="1"/>
    <col min="2293" max="2296" width="10.375" style="112" customWidth="1"/>
    <col min="2297" max="2297" width="65.25" style="112" customWidth="1"/>
    <col min="2298" max="2545" width="9" style="112"/>
    <col min="2546" max="2546" width="7.125" style="112" customWidth="1"/>
    <col min="2547" max="2547" width="12.75" style="112" customWidth="1"/>
    <col min="2548" max="2548" width="12.875" style="112" customWidth="1"/>
    <col min="2549" max="2552" width="10.375" style="112" customWidth="1"/>
    <col min="2553" max="2553" width="65.25" style="112" customWidth="1"/>
    <col min="2554" max="2801" width="9" style="112"/>
    <col min="2802" max="2802" width="7.125" style="112" customWidth="1"/>
    <col min="2803" max="2803" width="12.75" style="112" customWidth="1"/>
    <col min="2804" max="2804" width="12.875" style="112" customWidth="1"/>
    <col min="2805" max="2808" width="10.375" style="112" customWidth="1"/>
    <col min="2809" max="2809" width="65.25" style="112" customWidth="1"/>
    <col min="2810" max="3057" width="9" style="112"/>
    <col min="3058" max="3058" width="7.125" style="112" customWidth="1"/>
    <col min="3059" max="3059" width="12.75" style="112" customWidth="1"/>
    <col min="3060" max="3060" width="12.875" style="112" customWidth="1"/>
    <col min="3061" max="3064" width="10.375" style="112" customWidth="1"/>
    <col min="3065" max="3065" width="65.25" style="112" customWidth="1"/>
    <col min="3066" max="3313" width="9" style="112"/>
    <col min="3314" max="3314" width="7.125" style="112" customWidth="1"/>
    <col min="3315" max="3315" width="12.75" style="112" customWidth="1"/>
    <col min="3316" max="3316" width="12.875" style="112" customWidth="1"/>
    <col min="3317" max="3320" width="10.375" style="112" customWidth="1"/>
    <col min="3321" max="3321" width="65.25" style="112" customWidth="1"/>
    <col min="3322" max="3569" width="9" style="112"/>
    <col min="3570" max="3570" width="7.125" style="112" customWidth="1"/>
    <col min="3571" max="3571" width="12.75" style="112" customWidth="1"/>
    <col min="3572" max="3572" width="12.875" style="112" customWidth="1"/>
    <col min="3573" max="3576" width="10.375" style="112" customWidth="1"/>
    <col min="3577" max="3577" width="65.25" style="112" customWidth="1"/>
    <col min="3578" max="3825" width="9" style="112"/>
    <col min="3826" max="3826" width="7.125" style="112" customWidth="1"/>
    <col min="3827" max="3827" width="12.75" style="112" customWidth="1"/>
    <col min="3828" max="3828" width="12.875" style="112" customWidth="1"/>
    <col min="3829" max="3832" width="10.375" style="112" customWidth="1"/>
    <col min="3833" max="3833" width="65.25" style="112" customWidth="1"/>
    <col min="3834" max="4081" width="9" style="112"/>
    <col min="4082" max="4082" width="7.125" style="112" customWidth="1"/>
    <col min="4083" max="4083" width="12.75" style="112" customWidth="1"/>
    <col min="4084" max="4084" width="12.875" style="112" customWidth="1"/>
    <col min="4085" max="4088" width="10.375" style="112" customWidth="1"/>
    <col min="4089" max="4089" width="65.25" style="112" customWidth="1"/>
    <col min="4090" max="4337" width="9" style="112"/>
    <col min="4338" max="4338" width="7.125" style="112" customWidth="1"/>
    <col min="4339" max="4339" width="12.75" style="112" customWidth="1"/>
    <col min="4340" max="4340" width="12.875" style="112" customWidth="1"/>
    <col min="4341" max="4344" width="10.375" style="112" customWidth="1"/>
    <col min="4345" max="4345" width="65.25" style="112" customWidth="1"/>
    <col min="4346" max="4593" width="9" style="112"/>
    <col min="4594" max="4594" width="7.125" style="112" customWidth="1"/>
    <col min="4595" max="4595" width="12.75" style="112" customWidth="1"/>
    <col min="4596" max="4596" width="12.875" style="112" customWidth="1"/>
    <col min="4597" max="4600" width="10.375" style="112" customWidth="1"/>
    <col min="4601" max="4601" width="65.25" style="112" customWidth="1"/>
    <col min="4602" max="4849" width="9" style="112"/>
    <col min="4850" max="4850" width="7.125" style="112" customWidth="1"/>
    <col min="4851" max="4851" width="12.75" style="112" customWidth="1"/>
    <col min="4852" max="4852" width="12.875" style="112" customWidth="1"/>
    <col min="4853" max="4856" width="10.375" style="112" customWidth="1"/>
    <col min="4857" max="4857" width="65.25" style="112" customWidth="1"/>
    <col min="4858" max="5105" width="9" style="112"/>
    <col min="5106" max="5106" width="7.125" style="112" customWidth="1"/>
    <col min="5107" max="5107" width="12.75" style="112" customWidth="1"/>
    <col min="5108" max="5108" width="12.875" style="112" customWidth="1"/>
    <col min="5109" max="5112" width="10.375" style="112" customWidth="1"/>
    <col min="5113" max="5113" width="65.25" style="112" customWidth="1"/>
    <col min="5114" max="5361" width="9" style="112"/>
    <col min="5362" max="5362" width="7.125" style="112" customWidth="1"/>
    <col min="5363" max="5363" width="12.75" style="112" customWidth="1"/>
    <col min="5364" max="5364" width="12.875" style="112" customWidth="1"/>
    <col min="5365" max="5368" width="10.375" style="112" customWidth="1"/>
    <col min="5369" max="5369" width="65.25" style="112" customWidth="1"/>
    <col min="5370" max="5617" width="9" style="112"/>
    <col min="5618" max="5618" width="7.125" style="112" customWidth="1"/>
    <col min="5619" max="5619" width="12.75" style="112" customWidth="1"/>
    <col min="5620" max="5620" width="12.875" style="112" customWidth="1"/>
    <col min="5621" max="5624" width="10.375" style="112" customWidth="1"/>
    <col min="5625" max="5625" width="65.25" style="112" customWidth="1"/>
    <col min="5626" max="5873" width="9" style="112"/>
    <col min="5874" max="5874" width="7.125" style="112" customWidth="1"/>
    <col min="5875" max="5875" width="12.75" style="112" customWidth="1"/>
    <col min="5876" max="5876" width="12.875" style="112" customWidth="1"/>
    <col min="5877" max="5880" width="10.375" style="112" customWidth="1"/>
    <col min="5881" max="5881" width="65.25" style="112" customWidth="1"/>
    <col min="5882" max="6129" width="9" style="112"/>
    <col min="6130" max="6130" width="7.125" style="112" customWidth="1"/>
    <col min="6131" max="6131" width="12.75" style="112" customWidth="1"/>
    <col min="6132" max="6132" width="12.875" style="112" customWidth="1"/>
    <col min="6133" max="6136" width="10.375" style="112" customWidth="1"/>
    <col min="6137" max="6137" width="65.25" style="112" customWidth="1"/>
    <col min="6138" max="6385" width="9" style="112"/>
    <col min="6386" max="6386" width="7.125" style="112" customWidth="1"/>
    <col min="6387" max="6387" width="12.75" style="112" customWidth="1"/>
    <col min="6388" max="6388" width="12.875" style="112" customWidth="1"/>
    <col min="6389" max="6392" width="10.375" style="112" customWidth="1"/>
    <col min="6393" max="6393" width="65.25" style="112" customWidth="1"/>
    <col min="6394" max="6641" width="9" style="112"/>
    <col min="6642" max="6642" width="7.125" style="112" customWidth="1"/>
    <col min="6643" max="6643" width="12.75" style="112" customWidth="1"/>
    <col min="6644" max="6644" width="12.875" style="112" customWidth="1"/>
    <col min="6645" max="6648" width="10.375" style="112" customWidth="1"/>
    <col min="6649" max="6649" width="65.25" style="112" customWidth="1"/>
    <col min="6650" max="6897" width="9" style="112"/>
    <col min="6898" max="6898" width="7.125" style="112" customWidth="1"/>
    <col min="6899" max="6899" width="12.75" style="112" customWidth="1"/>
    <col min="6900" max="6900" width="12.875" style="112" customWidth="1"/>
    <col min="6901" max="6904" width="10.375" style="112" customWidth="1"/>
    <col min="6905" max="6905" width="65.25" style="112" customWidth="1"/>
    <col min="6906" max="7153" width="9" style="112"/>
    <col min="7154" max="7154" width="7.125" style="112" customWidth="1"/>
    <col min="7155" max="7155" width="12.75" style="112" customWidth="1"/>
    <col min="7156" max="7156" width="12.875" style="112" customWidth="1"/>
    <col min="7157" max="7160" width="10.375" style="112" customWidth="1"/>
    <col min="7161" max="7161" width="65.25" style="112" customWidth="1"/>
    <col min="7162" max="7409" width="9" style="112"/>
    <col min="7410" max="7410" width="7.125" style="112" customWidth="1"/>
    <col min="7411" max="7411" width="12.75" style="112" customWidth="1"/>
    <col min="7412" max="7412" width="12.875" style="112" customWidth="1"/>
    <col min="7413" max="7416" width="10.375" style="112" customWidth="1"/>
    <col min="7417" max="7417" width="65.25" style="112" customWidth="1"/>
    <col min="7418" max="7665" width="9" style="112"/>
    <col min="7666" max="7666" width="7.125" style="112" customWidth="1"/>
    <col min="7667" max="7667" width="12.75" style="112" customWidth="1"/>
    <col min="7668" max="7668" width="12.875" style="112" customWidth="1"/>
    <col min="7669" max="7672" width="10.375" style="112" customWidth="1"/>
    <col min="7673" max="7673" width="65.25" style="112" customWidth="1"/>
    <col min="7674" max="7921" width="9" style="112"/>
    <col min="7922" max="7922" width="7.125" style="112" customWidth="1"/>
    <col min="7923" max="7923" width="12.75" style="112" customWidth="1"/>
    <col min="7924" max="7924" width="12.875" style="112" customWidth="1"/>
    <col min="7925" max="7928" width="10.375" style="112" customWidth="1"/>
    <col min="7929" max="7929" width="65.25" style="112" customWidth="1"/>
    <col min="7930" max="8177" width="9" style="112"/>
    <col min="8178" max="8178" width="7.125" style="112" customWidth="1"/>
    <col min="8179" max="8179" width="12.75" style="112" customWidth="1"/>
    <col min="8180" max="8180" width="12.875" style="112" customWidth="1"/>
    <col min="8181" max="8184" width="10.375" style="112" customWidth="1"/>
    <col min="8185" max="8185" width="65.25" style="112" customWidth="1"/>
    <col min="8186" max="8433" width="9" style="112"/>
    <col min="8434" max="8434" width="7.125" style="112" customWidth="1"/>
    <col min="8435" max="8435" width="12.75" style="112" customWidth="1"/>
    <col min="8436" max="8436" width="12.875" style="112" customWidth="1"/>
    <col min="8437" max="8440" width="10.375" style="112" customWidth="1"/>
    <col min="8441" max="8441" width="65.25" style="112" customWidth="1"/>
    <col min="8442" max="8689" width="9" style="112"/>
    <col min="8690" max="8690" width="7.125" style="112" customWidth="1"/>
    <col min="8691" max="8691" width="12.75" style="112" customWidth="1"/>
    <col min="8692" max="8692" width="12.875" style="112" customWidth="1"/>
    <col min="8693" max="8696" width="10.375" style="112" customWidth="1"/>
    <col min="8697" max="8697" width="65.25" style="112" customWidth="1"/>
    <col min="8698" max="8945" width="9" style="112"/>
    <col min="8946" max="8946" width="7.125" style="112" customWidth="1"/>
    <col min="8947" max="8947" width="12.75" style="112" customWidth="1"/>
    <col min="8948" max="8948" width="12.875" style="112" customWidth="1"/>
    <col min="8949" max="8952" width="10.375" style="112" customWidth="1"/>
    <col min="8953" max="8953" width="65.25" style="112" customWidth="1"/>
    <col min="8954" max="9201" width="9" style="112"/>
    <col min="9202" max="9202" width="7.125" style="112" customWidth="1"/>
    <col min="9203" max="9203" width="12.75" style="112" customWidth="1"/>
    <col min="9204" max="9204" width="12.875" style="112" customWidth="1"/>
    <col min="9205" max="9208" width="10.375" style="112" customWidth="1"/>
    <col min="9209" max="9209" width="65.25" style="112" customWidth="1"/>
    <col min="9210" max="9457" width="9" style="112"/>
    <col min="9458" max="9458" width="7.125" style="112" customWidth="1"/>
    <col min="9459" max="9459" width="12.75" style="112" customWidth="1"/>
    <col min="9460" max="9460" width="12.875" style="112" customWidth="1"/>
    <col min="9461" max="9464" width="10.375" style="112" customWidth="1"/>
    <col min="9465" max="9465" width="65.25" style="112" customWidth="1"/>
    <col min="9466" max="9713" width="9" style="112"/>
    <col min="9714" max="9714" width="7.125" style="112" customWidth="1"/>
    <col min="9715" max="9715" width="12.75" style="112" customWidth="1"/>
    <col min="9716" max="9716" width="12.875" style="112" customWidth="1"/>
    <col min="9717" max="9720" width="10.375" style="112" customWidth="1"/>
    <col min="9721" max="9721" width="65.25" style="112" customWidth="1"/>
    <col min="9722" max="9969" width="9" style="112"/>
    <col min="9970" max="9970" width="7.125" style="112" customWidth="1"/>
    <col min="9971" max="9971" width="12.75" style="112" customWidth="1"/>
    <col min="9972" max="9972" width="12.875" style="112" customWidth="1"/>
    <col min="9973" max="9976" width="10.375" style="112" customWidth="1"/>
    <col min="9977" max="9977" width="65.25" style="112" customWidth="1"/>
    <col min="9978" max="10225" width="9" style="112"/>
    <col min="10226" max="10226" width="7.125" style="112" customWidth="1"/>
    <col min="10227" max="10227" width="12.75" style="112" customWidth="1"/>
    <col min="10228" max="10228" width="12.875" style="112" customWidth="1"/>
    <col min="10229" max="10232" width="10.375" style="112" customWidth="1"/>
    <col min="10233" max="10233" width="65.25" style="112" customWidth="1"/>
    <col min="10234" max="10481" width="9" style="112"/>
    <col min="10482" max="10482" width="7.125" style="112" customWidth="1"/>
    <col min="10483" max="10483" width="12.75" style="112" customWidth="1"/>
    <col min="10484" max="10484" width="12.875" style="112" customWidth="1"/>
    <col min="10485" max="10488" width="10.375" style="112" customWidth="1"/>
    <col min="10489" max="10489" width="65.25" style="112" customWidth="1"/>
    <col min="10490" max="10737" width="9" style="112"/>
    <col min="10738" max="10738" width="7.125" style="112" customWidth="1"/>
    <col min="10739" max="10739" width="12.75" style="112" customWidth="1"/>
    <col min="10740" max="10740" width="12.875" style="112" customWidth="1"/>
    <col min="10741" max="10744" width="10.375" style="112" customWidth="1"/>
    <col min="10745" max="10745" width="65.25" style="112" customWidth="1"/>
    <col min="10746" max="10993" width="9" style="112"/>
    <col min="10994" max="10994" width="7.125" style="112" customWidth="1"/>
    <col min="10995" max="10995" width="12.75" style="112" customWidth="1"/>
    <col min="10996" max="10996" width="12.875" style="112" customWidth="1"/>
    <col min="10997" max="11000" width="10.375" style="112" customWidth="1"/>
    <col min="11001" max="11001" width="65.25" style="112" customWidth="1"/>
    <col min="11002" max="11249" width="9" style="112"/>
    <col min="11250" max="11250" width="7.125" style="112" customWidth="1"/>
    <col min="11251" max="11251" width="12.75" style="112" customWidth="1"/>
    <col min="11252" max="11252" width="12.875" style="112" customWidth="1"/>
    <col min="11253" max="11256" width="10.375" style="112" customWidth="1"/>
    <col min="11257" max="11257" width="65.25" style="112" customWidth="1"/>
    <col min="11258" max="11505" width="9" style="112"/>
    <col min="11506" max="11506" width="7.125" style="112" customWidth="1"/>
    <col min="11507" max="11507" width="12.75" style="112" customWidth="1"/>
    <col min="11508" max="11508" width="12.875" style="112" customWidth="1"/>
    <col min="11509" max="11512" width="10.375" style="112" customWidth="1"/>
    <col min="11513" max="11513" width="65.25" style="112" customWidth="1"/>
    <col min="11514" max="11761" width="9" style="112"/>
    <col min="11762" max="11762" width="7.125" style="112" customWidth="1"/>
    <col min="11763" max="11763" width="12.75" style="112" customWidth="1"/>
    <col min="11764" max="11764" width="12.875" style="112" customWidth="1"/>
    <col min="11765" max="11768" width="10.375" style="112" customWidth="1"/>
    <col min="11769" max="11769" width="65.25" style="112" customWidth="1"/>
    <col min="11770" max="12017" width="9" style="112"/>
    <col min="12018" max="12018" width="7.125" style="112" customWidth="1"/>
    <col min="12019" max="12019" width="12.75" style="112" customWidth="1"/>
    <col min="12020" max="12020" width="12.875" style="112" customWidth="1"/>
    <col min="12021" max="12024" width="10.375" style="112" customWidth="1"/>
    <col min="12025" max="12025" width="65.25" style="112" customWidth="1"/>
    <col min="12026" max="12273" width="9" style="112"/>
    <col min="12274" max="12274" width="7.125" style="112" customWidth="1"/>
    <col min="12275" max="12275" width="12.75" style="112" customWidth="1"/>
    <col min="12276" max="12276" width="12.875" style="112" customWidth="1"/>
    <col min="12277" max="12280" width="10.375" style="112" customWidth="1"/>
    <col min="12281" max="12281" width="65.25" style="112" customWidth="1"/>
    <col min="12282" max="12529" width="9" style="112"/>
    <col min="12530" max="12530" width="7.125" style="112" customWidth="1"/>
    <col min="12531" max="12531" width="12.75" style="112" customWidth="1"/>
    <col min="12532" max="12532" width="12.875" style="112" customWidth="1"/>
    <col min="12533" max="12536" width="10.375" style="112" customWidth="1"/>
    <col min="12537" max="12537" width="65.25" style="112" customWidth="1"/>
    <col min="12538" max="12785" width="9" style="112"/>
    <col min="12786" max="12786" width="7.125" style="112" customWidth="1"/>
    <col min="12787" max="12787" width="12.75" style="112" customWidth="1"/>
    <col min="12788" max="12788" width="12.875" style="112" customWidth="1"/>
    <col min="12789" max="12792" width="10.375" style="112" customWidth="1"/>
    <col min="12793" max="12793" width="65.25" style="112" customWidth="1"/>
    <col min="12794" max="13041" width="9" style="112"/>
    <col min="13042" max="13042" width="7.125" style="112" customWidth="1"/>
    <col min="13043" max="13043" width="12.75" style="112" customWidth="1"/>
    <col min="13044" max="13044" width="12.875" style="112" customWidth="1"/>
    <col min="13045" max="13048" width="10.375" style="112" customWidth="1"/>
    <col min="13049" max="13049" width="65.25" style="112" customWidth="1"/>
    <col min="13050" max="13297" width="9" style="112"/>
    <col min="13298" max="13298" width="7.125" style="112" customWidth="1"/>
    <col min="13299" max="13299" width="12.75" style="112" customWidth="1"/>
    <col min="13300" max="13300" width="12.875" style="112" customWidth="1"/>
    <col min="13301" max="13304" width="10.375" style="112" customWidth="1"/>
    <col min="13305" max="13305" width="65.25" style="112" customWidth="1"/>
    <col min="13306" max="13553" width="9" style="112"/>
    <col min="13554" max="13554" width="7.125" style="112" customWidth="1"/>
    <col min="13555" max="13555" width="12.75" style="112" customWidth="1"/>
    <col min="13556" max="13556" width="12.875" style="112" customWidth="1"/>
    <col min="13557" max="13560" width="10.375" style="112" customWidth="1"/>
    <col min="13561" max="13561" width="65.25" style="112" customWidth="1"/>
    <col min="13562" max="13809" width="9" style="112"/>
    <col min="13810" max="13810" width="7.125" style="112" customWidth="1"/>
    <col min="13811" max="13811" width="12.75" style="112" customWidth="1"/>
    <col min="13812" max="13812" width="12.875" style="112" customWidth="1"/>
    <col min="13813" max="13816" width="10.375" style="112" customWidth="1"/>
    <col min="13817" max="13817" width="65.25" style="112" customWidth="1"/>
    <col min="13818" max="14065" width="9" style="112"/>
    <col min="14066" max="14066" width="7.125" style="112" customWidth="1"/>
    <col min="14067" max="14067" width="12.75" style="112" customWidth="1"/>
    <col min="14068" max="14068" width="12.875" style="112" customWidth="1"/>
    <col min="14069" max="14072" width="10.375" style="112" customWidth="1"/>
    <col min="14073" max="14073" width="65.25" style="112" customWidth="1"/>
    <col min="14074" max="14321" width="9" style="112"/>
    <col min="14322" max="14322" width="7.125" style="112" customWidth="1"/>
    <col min="14323" max="14323" width="12.75" style="112" customWidth="1"/>
    <col min="14324" max="14324" width="12.875" style="112" customWidth="1"/>
    <col min="14325" max="14328" width="10.375" style="112" customWidth="1"/>
    <col min="14329" max="14329" width="65.25" style="112" customWidth="1"/>
    <col min="14330" max="14577" width="9" style="112"/>
    <col min="14578" max="14578" width="7.125" style="112" customWidth="1"/>
    <col min="14579" max="14579" width="12.75" style="112" customWidth="1"/>
    <col min="14580" max="14580" width="12.875" style="112" customWidth="1"/>
    <col min="14581" max="14584" width="10.375" style="112" customWidth="1"/>
    <col min="14585" max="14585" width="65.25" style="112" customWidth="1"/>
    <col min="14586" max="14833" width="9" style="112"/>
    <col min="14834" max="14834" width="7.125" style="112" customWidth="1"/>
    <col min="14835" max="14835" width="12.75" style="112" customWidth="1"/>
    <col min="14836" max="14836" width="12.875" style="112" customWidth="1"/>
    <col min="14837" max="14840" width="10.375" style="112" customWidth="1"/>
    <col min="14841" max="14841" width="65.25" style="112" customWidth="1"/>
    <col min="14842" max="15089" width="9" style="112"/>
    <col min="15090" max="15090" width="7.125" style="112" customWidth="1"/>
    <col min="15091" max="15091" width="12.75" style="112" customWidth="1"/>
    <col min="15092" max="15092" width="12.875" style="112" customWidth="1"/>
    <col min="15093" max="15096" width="10.375" style="112" customWidth="1"/>
    <col min="15097" max="15097" width="65.25" style="112" customWidth="1"/>
    <col min="15098" max="15345" width="9" style="112"/>
    <col min="15346" max="15346" width="7.125" style="112" customWidth="1"/>
    <col min="15347" max="15347" width="12.75" style="112" customWidth="1"/>
    <col min="15348" max="15348" width="12.875" style="112" customWidth="1"/>
    <col min="15349" max="15352" width="10.375" style="112" customWidth="1"/>
    <col min="15353" max="15353" width="65.25" style="112" customWidth="1"/>
    <col min="15354" max="15601" width="9" style="112"/>
    <col min="15602" max="15602" width="7.125" style="112" customWidth="1"/>
    <col min="15603" max="15603" width="12.75" style="112" customWidth="1"/>
    <col min="15604" max="15604" width="12.875" style="112" customWidth="1"/>
    <col min="15605" max="15608" width="10.375" style="112" customWidth="1"/>
    <col min="15609" max="15609" width="65.25" style="112" customWidth="1"/>
    <col min="15610" max="15857" width="9" style="112"/>
    <col min="15858" max="15858" width="7.125" style="112" customWidth="1"/>
    <col min="15859" max="15859" width="12.75" style="112" customWidth="1"/>
    <col min="15860" max="15860" width="12.875" style="112" customWidth="1"/>
    <col min="15861" max="15864" width="10.375" style="112" customWidth="1"/>
    <col min="15865" max="15865" width="65.25" style="112" customWidth="1"/>
    <col min="15866" max="16113" width="9" style="112"/>
    <col min="16114" max="16114" width="7.125" style="112" customWidth="1"/>
    <col min="16115" max="16115" width="12.75" style="112" customWidth="1"/>
    <col min="16116" max="16116" width="12.875" style="112" customWidth="1"/>
    <col min="16117" max="16120" width="10.375" style="112" customWidth="1"/>
    <col min="16121" max="16121" width="65.25" style="112" customWidth="1"/>
    <col min="16122" max="16384" width="9" style="112"/>
  </cols>
  <sheetData>
    <row r="1" spans="1:8" ht="21" x14ac:dyDescent="0.35">
      <c r="A1" s="309" t="s">
        <v>1427</v>
      </c>
      <c r="B1" s="309"/>
      <c r="C1" s="309"/>
      <c r="D1" s="309"/>
      <c r="E1" s="309"/>
      <c r="F1" s="309"/>
      <c r="G1" s="309"/>
      <c r="H1" s="309"/>
    </row>
    <row r="2" spans="1:8" ht="21" x14ac:dyDescent="0.35">
      <c r="A2" s="310" t="s">
        <v>2320</v>
      </c>
      <c r="B2" s="310"/>
      <c r="C2" s="310"/>
      <c r="D2" s="310"/>
      <c r="E2" s="310"/>
      <c r="F2" s="310"/>
      <c r="G2" s="310"/>
      <c r="H2" s="310"/>
    </row>
    <row r="3" spans="1:8" s="113" customFormat="1" ht="42" x14ac:dyDescent="0.25">
      <c r="A3" s="311" t="s">
        <v>65</v>
      </c>
      <c r="B3" s="311" t="s">
        <v>1428</v>
      </c>
      <c r="C3" s="249" t="s">
        <v>1429</v>
      </c>
      <c r="D3" s="250" t="s">
        <v>1430</v>
      </c>
      <c r="E3" s="313" t="s">
        <v>66</v>
      </c>
      <c r="F3" s="251" t="s">
        <v>67</v>
      </c>
      <c r="G3" s="315" t="s">
        <v>66</v>
      </c>
      <c r="H3" s="311" t="s">
        <v>1431</v>
      </c>
    </row>
    <row r="4" spans="1:8" s="113" customFormat="1" ht="21" x14ac:dyDescent="0.25">
      <c r="A4" s="312"/>
      <c r="B4" s="312"/>
      <c r="C4" s="249" t="s">
        <v>1432</v>
      </c>
      <c r="D4" s="252" t="s">
        <v>1432</v>
      </c>
      <c r="E4" s="314"/>
      <c r="F4" s="251" t="s">
        <v>1432</v>
      </c>
      <c r="G4" s="316"/>
      <c r="H4" s="312"/>
    </row>
    <row r="5" spans="1:8" s="289" customFormat="1" ht="21" x14ac:dyDescent="0.2">
      <c r="A5" s="283">
        <v>1</v>
      </c>
      <c r="B5" s="284" t="s">
        <v>59</v>
      </c>
      <c r="C5" s="285">
        <v>61</v>
      </c>
      <c r="D5" s="250">
        <f>C5-F5</f>
        <v>59</v>
      </c>
      <c r="E5" s="286">
        <f t="shared" ref="E5:E12" si="0">D5/C5*100</f>
        <v>96.721311475409834</v>
      </c>
      <c r="F5" s="251">
        <v>2</v>
      </c>
      <c r="G5" s="287">
        <f t="shared" ref="G5:G11" si="1">F5/C5*100</f>
        <v>3.278688524590164</v>
      </c>
      <c r="H5" s="288" t="s">
        <v>2337</v>
      </c>
    </row>
    <row r="6" spans="1:8" s="289" customFormat="1" ht="105" x14ac:dyDescent="0.2">
      <c r="A6" s="283">
        <v>2</v>
      </c>
      <c r="B6" s="284" t="s">
        <v>63</v>
      </c>
      <c r="C6" s="285">
        <v>83</v>
      </c>
      <c r="D6" s="250">
        <f t="shared" ref="D6:D11" si="2">C6-F6</f>
        <v>72</v>
      </c>
      <c r="E6" s="286">
        <f t="shared" si="0"/>
        <v>86.746987951807228</v>
      </c>
      <c r="F6" s="251">
        <v>11</v>
      </c>
      <c r="G6" s="287">
        <f t="shared" si="1"/>
        <v>13.253012048192772</v>
      </c>
      <c r="H6" s="288" t="s">
        <v>2340</v>
      </c>
    </row>
    <row r="7" spans="1:8" ht="21" x14ac:dyDescent="0.35">
      <c r="A7" s="210">
        <v>3</v>
      </c>
      <c r="B7" s="181" t="s">
        <v>64</v>
      </c>
      <c r="C7" s="253">
        <v>210</v>
      </c>
      <c r="D7" s="250">
        <f t="shared" si="2"/>
        <v>210</v>
      </c>
      <c r="E7" s="254">
        <f t="shared" si="0"/>
        <v>100</v>
      </c>
      <c r="F7" s="255">
        <v>0</v>
      </c>
      <c r="G7" s="256">
        <f t="shared" si="1"/>
        <v>0</v>
      </c>
      <c r="H7" s="257" t="s">
        <v>2319</v>
      </c>
    </row>
    <row r="8" spans="1:8" ht="21" x14ac:dyDescent="0.35">
      <c r="A8" s="210">
        <v>4</v>
      </c>
      <c r="B8" s="181" t="s">
        <v>60</v>
      </c>
      <c r="C8" s="253">
        <v>127</v>
      </c>
      <c r="D8" s="250">
        <f t="shared" si="2"/>
        <v>126</v>
      </c>
      <c r="E8" s="254">
        <f t="shared" si="0"/>
        <v>99.212598425196859</v>
      </c>
      <c r="F8" s="255">
        <v>1</v>
      </c>
      <c r="G8" s="256">
        <f t="shared" si="1"/>
        <v>0.78740157480314954</v>
      </c>
      <c r="H8" s="181" t="s">
        <v>2338</v>
      </c>
    </row>
    <row r="9" spans="1:8" ht="21" x14ac:dyDescent="0.35">
      <c r="A9" s="210">
        <v>5</v>
      </c>
      <c r="B9" s="181" t="s">
        <v>62</v>
      </c>
      <c r="C9" s="253">
        <v>74</v>
      </c>
      <c r="D9" s="250">
        <f t="shared" si="2"/>
        <v>74</v>
      </c>
      <c r="E9" s="254">
        <f t="shared" si="0"/>
        <v>100</v>
      </c>
      <c r="F9" s="255">
        <v>0</v>
      </c>
      <c r="G9" s="256">
        <f t="shared" si="1"/>
        <v>0</v>
      </c>
      <c r="H9" s="181"/>
    </row>
    <row r="10" spans="1:8" ht="21" x14ac:dyDescent="0.35">
      <c r="A10" s="210">
        <v>6</v>
      </c>
      <c r="B10" s="181" t="s">
        <v>61</v>
      </c>
      <c r="C10" s="253">
        <v>168</v>
      </c>
      <c r="D10" s="250">
        <f t="shared" si="2"/>
        <v>168</v>
      </c>
      <c r="E10" s="254">
        <f t="shared" si="0"/>
        <v>100</v>
      </c>
      <c r="F10" s="255">
        <v>0</v>
      </c>
      <c r="G10" s="256">
        <f t="shared" si="1"/>
        <v>0</v>
      </c>
      <c r="H10" s="181"/>
    </row>
    <row r="11" spans="1:8" ht="21" x14ac:dyDescent="0.35">
      <c r="A11" s="210">
        <v>7</v>
      </c>
      <c r="B11" s="181" t="s">
        <v>58</v>
      </c>
      <c r="C11" s="253">
        <v>151</v>
      </c>
      <c r="D11" s="250">
        <f t="shared" si="2"/>
        <v>150</v>
      </c>
      <c r="E11" s="254">
        <f t="shared" si="0"/>
        <v>99.337748344370851</v>
      </c>
      <c r="F11" s="255">
        <v>1</v>
      </c>
      <c r="G11" s="258">
        <f t="shared" si="1"/>
        <v>0.66225165562913912</v>
      </c>
      <c r="H11" s="257" t="s">
        <v>2339</v>
      </c>
    </row>
    <row r="12" spans="1:8" ht="21.75" thickBot="1" x14ac:dyDescent="0.4">
      <c r="A12" s="304" t="s">
        <v>1433</v>
      </c>
      <c r="B12" s="305"/>
      <c r="C12" s="259">
        <f>SUM(C5:C11)</f>
        <v>874</v>
      </c>
      <c r="D12" s="260">
        <f>SUM(D5:D11)</f>
        <v>859</v>
      </c>
      <c r="E12" s="261">
        <f t="shared" si="0"/>
        <v>98.283752860411894</v>
      </c>
      <c r="F12" s="262">
        <f>SUM(F5:F11)</f>
        <v>15</v>
      </c>
      <c r="G12" s="263">
        <f>F12/C12*100</f>
        <v>1.7162471395881007</v>
      </c>
      <c r="H12" s="264"/>
    </row>
    <row r="13" spans="1:8" ht="21.75" thickTop="1" x14ac:dyDescent="0.35">
      <c r="A13" s="133"/>
      <c r="B13" s="265" t="s">
        <v>1428</v>
      </c>
      <c r="C13" s="139" t="s">
        <v>1434</v>
      </c>
      <c r="D13" s="139" t="s">
        <v>1435</v>
      </c>
      <c r="E13" s="133"/>
      <c r="F13" s="133"/>
      <c r="G13" s="133"/>
      <c r="H13" s="133"/>
    </row>
    <row r="14" spans="1:8" x14ac:dyDescent="0.25">
      <c r="B14" s="114" t="s">
        <v>59</v>
      </c>
      <c r="C14" s="117">
        <f t="shared" ref="C14:C21" si="3">E5</f>
        <v>96.721311475409834</v>
      </c>
      <c r="D14" s="118">
        <f t="shared" ref="D14:D21" si="4">G5</f>
        <v>3.278688524590164</v>
      </c>
    </row>
    <row r="15" spans="1:8" x14ac:dyDescent="0.25">
      <c r="B15" s="114" t="s">
        <v>63</v>
      </c>
      <c r="C15" s="117">
        <f t="shared" si="3"/>
        <v>86.746987951807228</v>
      </c>
      <c r="D15" s="118">
        <f t="shared" si="4"/>
        <v>13.253012048192772</v>
      </c>
    </row>
    <row r="16" spans="1:8" x14ac:dyDescent="0.25">
      <c r="B16" s="114" t="s">
        <v>64</v>
      </c>
      <c r="C16" s="117">
        <f t="shared" si="3"/>
        <v>100</v>
      </c>
      <c r="D16" s="118">
        <f t="shared" si="4"/>
        <v>0</v>
      </c>
    </row>
    <row r="17" spans="2:4" x14ac:dyDescent="0.25">
      <c r="B17" s="114" t="s">
        <v>60</v>
      </c>
      <c r="C17" s="117">
        <f t="shared" si="3"/>
        <v>99.212598425196859</v>
      </c>
      <c r="D17" s="118">
        <f t="shared" si="4"/>
        <v>0.78740157480314954</v>
      </c>
    </row>
    <row r="18" spans="2:4" x14ac:dyDescent="0.25">
      <c r="B18" s="114" t="s">
        <v>62</v>
      </c>
      <c r="C18" s="117">
        <f t="shared" si="3"/>
        <v>100</v>
      </c>
      <c r="D18" s="118">
        <f t="shared" si="4"/>
        <v>0</v>
      </c>
    </row>
    <row r="19" spans="2:4" x14ac:dyDescent="0.25">
      <c r="B19" s="114" t="s">
        <v>61</v>
      </c>
      <c r="C19" s="117">
        <f t="shared" si="3"/>
        <v>100</v>
      </c>
      <c r="D19" s="118">
        <f t="shared" si="4"/>
        <v>0</v>
      </c>
    </row>
    <row r="20" spans="2:4" x14ac:dyDescent="0.25">
      <c r="B20" s="114" t="s">
        <v>58</v>
      </c>
      <c r="C20" s="117">
        <f t="shared" si="3"/>
        <v>99.337748344370851</v>
      </c>
      <c r="D20" s="118">
        <f t="shared" si="4"/>
        <v>0.66225165562913912</v>
      </c>
    </row>
    <row r="21" spans="2:4" x14ac:dyDescent="0.25">
      <c r="B21" s="115" t="s">
        <v>1433</v>
      </c>
      <c r="C21" s="117">
        <f t="shared" si="3"/>
        <v>98.283752860411894</v>
      </c>
      <c r="D21" s="118">
        <f t="shared" si="4"/>
        <v>1.7162471395881007</v>
      </c>
    </row>
    <row r="22" spans="2:4" x14ac:dyDescent="0.25">
      <c r="C22" s="116"/>
    </row>
    <row r="33" spans="1:4" x14ac:dyDescent="0.25">
      <c r="A33" s="119" t="s">
        <v>1436</v>
      </c>
    </row>
    <row r="34" spans="1:4" x14ac:dyDescent="0.25">
      <c r="A34" s="119"/>
    </row>
    <row r="35" spans="1:4" x14ac:dyDescent="0.25">
      <c r="B35" s="120"/>
      <c r="C35" s="306"/>
      <c r="D35" s="306"/>
    </row>
    <row r="36" spans="1:4" x14ac:dyDescent="0.25">
      <c r="B36" s="119"/>
      <c r="C36" s="307"/>
      <c r="D36" s="307"/>
    </row>
    <row r="37" spans="1:4" x14ac:dyDescent="0.25">
      <c r="B37" s="119"/>
      <c r="C37" s="308"/>
      <c r="D37" s="308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370078740157483" right="0.23622047244094491" top="0.35433070866141736" bottom="0.35433070866141736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110" zoomScaleNormal="110" workbookViewId="0">
      <selection activeCell="F18" sqref="F18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317" t="s">
        <v>68</v>
      </c>
      <c r="N1" s="317"/>
    </row>
    <row r="2" spans="1:14" x14ac:dyDescent="0.3">
      <c r="A2" s="318" t="s">
        <v>69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</row>
    <row r="3" spans="1:14" x14ac:dyDescent="0.3">
      <c r="A3" s="318" t="s">
        <v>2320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4" x14ac:dyDescent="0.3">
      <c r="A4" s="319" t="s">
        <v>70</v>
      </c>
      <c r="B4" s="319"/>
      <c r="C4" s="320" t="s">
        <v>71</v>
      </c>
      <c r="D4" s="320"/>
      <c r="E4" s="319" t="s">
        <v>72</v>
      </c>
      <c r="F4" s="319"/>
      <c r="G4" s="321" t="s">
        <v>73</v>
      </c>
      <c r="H4" s="321"/>
      <c r="I4" s="322" t="s">
        <v>74</v>
      </c>
      <c r="J4" s="322"/>
      <c r="K4" s="322" t="s">
        <v>75</v>
      </c>
      <c r="L4" s="322"/>
      <c r="M4" s="321" t="s">
        <v>76</v>
      </c>
      <c r="N4" s="321"/>
    </row>
    <row r="5" spans="1:14" x14ac:dyDescent="0.3">
      <c r="A5" s="122" t="s">
        <v>77</v>
      </c>
      <c r="B5" s="5" t="s">
        <v>78</v>
      </c>
      <c r="C5" s="122" t="s">
        <v>77</v>
      </c>
      <c r="D5" s="5" t="s">
        <v>78</v>
      </c>
      <c r="E5" s="122" t="s">
        <v>77</v>
      </c>
      <c r="F5" s="5" t="s">
        <v>78</v>
      </c>
      <c r="G5" s="122" t="s">
        <v>77</v>
      </c>
      <c r="H5" s="5" t="s">
        <v>78</v>
      </c>
      <c r="I5" s="122" t="s">
        <v>77</v>
      </c>
      <c r="J5" s="5" t="s">
        <v>78</v>
      </c>
      <c r="K5" s="122" t="s">
        <v>77</v>
      </c>
      <c r="L5" s="5" t="s">
        <v>78</v>
      </c>
      <c r="M5" s="122" t="s">
        <v>77</v>
      </c>
      <c r="N5" s="5" t="s">
        <v>78</v>
      </c>
    </row>
    <row r="6" spans="1:14" s="2" customFormat="1" x14ac:dyDescent="0.3">
      <c r="A6" s="3" t="s">
        <v>58</v>
      </c>
      <c r="B6" s="80">
        <v>40</v>
      </c>
      <c r="C6" s="13" t="s">
        <v>59</v>
      </c>
      <c r="D6" s="81">
        <v>50</v>
      </c>
      <c r="E6" s="3" t="s">
        <v>60</v>
      </c>
      <c r="F6" s="81">
        <v>50</v>
      </c>
      <c r="G6" s="3" t="s">
        <v>61</v>
      </c>
      <c r="H6" s="81">
        <v>50</v>
      </c>
      <c r="I6" s="13" t="s">
        <v>62</v>
      </c>
      <c r="J6" s="81">
        <v>50</v>
      </c>
      <c r="K6" s="42" t="s">
        <v>63</v>
      </c>
      <c r="L6" s="6">
        <v>17.5</v>
      </c>
      <c r="M6" s="3" t="s">
        <v>64</v>
      </c>
      <c r="N6" s="81">
        <v>50</v>
      </c>
    </row>
    <row r="7" spans="1:14" s="2" customFormat="1" x14ac:dyDescent="0.3">
      <c r="A7" s="3" t="s">
        <v>79</v>
      </c>
      <c r="B7" s="81">
        <v>50</v>
      </c>
      <c r="C7" s="13" t="s">
        <v>80</v>
      </c>
      <c r="D7" s="81">
        <v>50</v>
      </c>
      <c r="E7" s="3" t="s">
        <v>81</v>
      </c>
      <c r="F7" s="81">
        <v>35</v>
      </c>
      <c r="G7" s="3" t="s">
        <v>82</v>
      </c>
      <c r="H7" s="81">
        <v>50</v>
      </c>
      <c r="I7" s="13" t="s">
        <v>83</v>
      </c>
      <c r="J7" s="81">
        <v>50</v>
      </c>
      <c r="K7" s="42" t="s">
        <v>84</v>
      </c>
      <c r="L7" s="6">
        <v>50</v>
      </c>
      <c r="M7" s="3" t="s">
        <v>85</v>
      </c>
      <c r="N7" s="81">
        <v>50</v>
      </c>
    </row>
    <row r="8" spans="1:14" s="2" customFormat="1" x14ac:dyDescent="0.3">
      <c r="A8" s="3" t="s">
        <v>86</v>
      </c>
      <c r="B8" s="81">
        <v>35</v>
      </c>
      <c r="C8" s="13" t="s">
        <v>87</v>
      </c>
      <c r="D8" s="81">
        <v>50</v>
      </c>
      <c r="E8" s="3" t="s">
        <v>88</v>
      </c>
      <c r="F8" s="81">
        <v>50</v>
      </c>
      <c r="G8" s="3" t="s">
        <v>89</v>
      </c>
      <c r="H8" s="81">
        <v>50</v>
      </c>
      <c r="I8" s="13" t="s">
        <v>90</v>
      </c>
      <c r="J8" s="81">
        <v>50</v>
      </c>
      <c r="K8" s="42" t="s">
        <v>91</v>
      </c>
      <c r="L8" s="6">
        <v>50</v>
      </c>
      <c r="M8" s="3" t="s">
        <v>92</v>
      </c>
      <c r="N8" s="81">
        <v>50</v>
      </c>
    </row>
    <row r="9" spans="1:14" s="2" customFormat="1" x14ac:dyDescent="0.3">
      <c r="A9" s="3" t="s">
        <v>93</v>
      </c>
      <c r="B9" s="81">
        <v>50</v>
      </c>
      <c r="C9" s="13" t="s">
        <v>94</v>
      </c>
      <c r="D9" s="81">
        <v>40</v>
      </c>
      <c r="E9" s="3" t="s">
        <v>95</v>
      </c>
      <c r="F9" s="81">
        <v>50</v>
      </c>
      <c r="G9" s="3" t="s">
        <v>96</v>
      </c>
      <c r="H9" s="81">
        <v>50</v>
      </c>
      <c r="I9" s="13" t="s">
        <v>97</v>
      </c>
      <c r="J9" s="81">
        <v>50</v>
      </c>
      <c r="K9" s="42" t="s">
        <v>98</v>
      </c>
      <c r="L9" s="6">
        <v>50</v>
      </c>
      <c r="M9" s="3" t="s">
        <v>99</v>
      </c>
      <c r="N9" s="81">
        <v>50</v>
      </c>
    </row>
    <row r="10" spans="1:14" s="2" customFormat="1" x14ac:dyDescent="0.3">
      <c r="A10" s="3" t="s">
        <v>100</v>
      </c>
      <c r="B10" s="81">
        <v>50</v>
      </c>
      <c r="C10" s="13" t="s">
        <v>101</v>
      </c>
      <c r="D10" s="81">
        <v>25.71</v>
      </c>
      <c r="E10" s="3" t="s">
        <v>102</v>
      </c>
      <c r="F10" s="81">
        <v>50</v>
      </c>
      <c r="G10" s="3" t="s">
        <v>103</v>
      </c>
      <c r="H10" s="81">
        <v>50</v>
      </c>
      <c r="I10" s="13" t="s">
        <v>104</v>
      </c>
      <c r="J10" s="81">
        <v>50</v>
      </c>
      <c r="K10" s="42" t="s">
        <v>105</v>
      </c>
      <c r="L10" s="6">
        <v>50</v>
      </c>
      <c r="M10" s="7" t="s">
        <v>106</v>
      </c>
      <c r="N10" s="125"/>
    </row>
    <row r="11" spans="1:14" s="2" customFormat="1" x14ac:dyDescent="0.3">
      <c r="A11" s="3" t="s">
        <v>107</v>
      </c>
      <c r="B11" s="81">
        <v>50</v>
      </c>
      <c r="C11" s="13" t="s">
        <v>108</v>
      </c>
      <c r="D11" s="81">
        <v>50</v>
      </c>
      <c r="E11" s="3" t="s">
        <v>109</v>
      </c>
      <c r="F11" s="81">
        <v>50</v>
      </c>
      <c r="G11" s="3" t="s">
        <v>110</v>
      </c>
      <c r="H11" s="81">
        <v>50</v>
      </c>
      <c r="I11" s="13" t="s">
        <v>111</v>
      </c>
      <c r="J11" s="81">
        <v>50</v>
      </c>
      <c r="K11" s="42" t="s">
        <v>112</v>
      </c>
      <c r="L11" s="6">
        <v>50</v>
      </c>
      <c r="M11" s="3" t="s">
        <v>113</v>
      </c>
      <c r="N11" s="81">
        <v>50</v>
      </c>
    </row>
    <row r="12" spans="1:14" s="2" customFormat="1" ht="19.5" thickBot="1" x14ac:dyDescent="0.35">
      <c r="A12" s="3" t="s">
        <v>114</v>
      </c>
      <c r="B12" s="81">
        <v>50</v>
      </c>
      <c r="C12" s="13" t="s">
        <v>115</v>
      </c>
      <c r="D12" s="81">
        <v>50</v>
      </c>
      <c r="E12" s="3" t="s">
        <v>116</v>
      </c>
      <c r="F12" s="81">
        <v>50</v>
      </c>
      <c r="G12" s="3" t="s">
        <v>117</v>
      </c>
      <c r="H12" s="81">
        <v>50</v>
      </c>
      <c r="I12" s="82" t="s">
        <v>118</v>
      </c>
      <c r="J12" s="81">
        <v>50</v>
      </c>
      <c r="K12" s="8" t="s">
        <v>119</v>
      </c>
      <c r="L12" s="9">
        <f>AVERAGE(L6:L11)</f>
        <v>44.583333333333336</v>
      </c>
      <c r="M12" s="3" t="s">
        <v>120</v>
      </c>
      <c r="N12" s="81">
        <v>50</v>
      </c>
    </row>
    <row r="13" spans="1:14" s="2" customFormat="1" ht="19.5" thickTop="1" x14ac:dyDescent="0.3">
      <c r="A13" s="3" t="s">
        <v>121</v>
      </c>
      <c r="B13" s="81">
        <v>50</v>
      </c>
      <c r="C13" s="13" t="s">
        <v>122</v>
      </c>
      <c r="D13" s="81">
        <v>50</v>
      </c>
      <c r="E13" s="3" t="s">
        <v>123</v>
      </c>
      <c r="F13" s="81">
        <v>50</v>
      </c>
      <c r="G13" s="3" t="s">
        <v>124</v>
      </c>
      <c r="H13" s="81">
        <v>50</v>
      </c>
      <c r="I13" s="13" t="s">
        <v>125</v>
      </c>
      <c r="J13" s="81">
        <v>35</v>
      </c>
      <c r="K13" s="10"/>
      <c r="L13" s="10"/>
      <c r="M13" s="3" t="s">
        <v>126</v>
      </c>
      <c r="N13" s="81">
        <v>50</v>
      </c>
    </row>
    <row r="14" spans="1:14" s="2" customFormat="1" ht="19.5" thickBot="1" x14ac:dyDescent="0.35">
      <c r="A14" s="3" t="s">
        <v>127</v>
      </c>
      <c r="B14" s="81">
        <v>50</v>
      </c>
      <c r="C14" s="8" t="s">
        <v>119</v>
      </c>
      <c r="D14" s="12">
        <f>AVERAGE(D6:D13)</f>
        <v>45.713750000000005</v>
      </c>
      <c r="E14" s="13" t="s">
        <v>128</v>
      </c>
      <c r="F14" s="81">
        <v>40</v>
      </c>
      <c r="G14" s="3" t="s">
        <v>129</v>
      </c>
      <c r="H14" s="81">
        <v>50</v>
      </c>
      <c r="I14" s="13" t="s">
        <v>130</v>
      </c>
      <c r="J14" s="81">
        <v>50</v>
      </c>
      <c r="K14" s="10"/>
      <c r="L14" s="10"/>
      <c r="M14" s="3" t="s">
        <v>131</v>
      </c>
      <c r="N14" s="81">
        <v>50</v>
      </c>
    </row>
    <row r="15" spans="1:14" s="2" customFormat="1" ht="20.25" thickTop="1" thickBot="1" x14ac:dyDescent="0.35">
      <c r="A15" s="3" t="s">
        <v>132</v>
      </c>
      <c r="B15" s="81">
        <v>45.45</v>
      </c>
      <c r="C15" s="10"/>
      <c r="D15" s="10"/>
      <c r="E15" s="3" t="s">
        <v>133</v>
      </c>
      <c r="F15" s="81">
        <v>50</v>
      </c>
      <c r="G15" s="3" t="s">
        <v>134</v>
      </c>
      <c r="H15" s="81">
        <v>50</v>
      </c>
      <c r="I15" s="8" t="s">
        <v>119</v>
      </c>
      <c r="J15" s="12">
        <f>AVERAGE(J6:J14)</f>
        <v>48.333333333333336</v>
      </c>
      <c r="K15" s="10"/>
      <c r="L15" s="10"/>
      <c r="M15" s="3" t="s">
        <v>135</v>
      </c>
      <c r="N15" s="81">
        <v>50</v>
      </c>
    </row>
    <row r="16" spans="1:14" s="2" customFormat="1" ht="19.5" thickTop="1" x14ac:dyDescent="0.3">
      <c r="A16" s="3" t="s">
        <v>136</v>
      </c>
      <c r="B16" s="81">
        <v>50</v>
      </c>
      <c r="C16" s="10"/>
      <c r="D16" s="10"/>
      <c r="E16" s="3" t="s">
        <v>137</v>
      </c>
      <c r="F16" s="81">
        <v>50</v>
      </c>
      <c r="G16" s="3" t="s">
        <v>138</v>
      </c>
      <c r="H16" s="81">
        <v>50</v>
      </c>
      <c r="I16" s="10"/>
      <c r="J16" s="10"/>
      <c r="K16" s="10"/>
      <c r="L16" s="10"/>
      <c r="M16" s="3" t="s">
        <v>139</v>
      </c>
      <c r="N16" s="81">
        <v>50</v>
      </c>
    </row>
    <row r="17" spans="1:14" s="2" customFormat="1" x14ac:dyDescent="0.3">
      <c r="A17" s="55" t="s">
        <v>140</v>
      </c>
      <c r="B17" s="81">
        <v>50</v>
      </c>
      <c r="C17" s="10"/>
      <c r="D17" s="10"/>
      <c r="E17" s="3" t="s">
        <v>141</v>
      </c>
      <c r="F17" s="81">
        <v>50</v>
      </c>
      <c r="G17" s="3" t="s">
        <v>142</v>
      </c>
      <c r="H17" s="81">
        <v>50</v>
      </c>
      <c r="I17" s="10"/>
      <c r="J17" s="10"/>
      <c r="K17" s="10"/>
      <c r="L17" s="10"/>
      <c r="M17" s="3" t="s">
        <v>143</v>
      </c>
      <c r="N17" s="81">
        <v>50</v>
      </c>
    </row>
    <row r="18" spans="1:14" ht="19.5" thickBot="1" x14ac:dyDescent="0.35">
      <c r="A18" s="11" t="s">
        <v>119</v>
      </c>
      <c r="B18" s="12">
        <f>AVERAGE(B6:B17)</f>
        <v>47.537500000000001</v>
      </c>
      <c r="C18" s="10"/>
      <c r="D18" s="10"/>
      <c r="E18" s="3" t="s">
        <v>144</v>
      </c>
      <c r="F18" s="81">
        <v>50</v>
      </c>
      <c r="G18" s="3" t="s">
        <v>145</v>
      </c>
      <c r="H18" s="81">
        <v>50</v>
      </c>
      <c r="I18" s="10"/>
      <c r="J18" s="10"/>
      <c r="K18" s="10"/>
      <c r="L18" s="10"/>
      <c r="M18" s="3" t="s">
        <v>146</v>
      </c>
      <c r="N18" s="81">
        <v>50</v>
      </c>
    </row>
    <row r="19" spans="1:14" ht="19.5" thickTop="1" x14ac:dyDescent="0.3">
      <c r="A19" s="10"/>
      <c r="B19" s="10"/>
      <c r="C19" s="10"/>
      <c r="D19" s="10"/>
      <c r="E19" s="3" t="s">
        <v>147</v>
      </c>
      <c r="F19" s="81">
        <v>50</v>
      </c>
      <c r="G19" s="3" t="s">
        <v>148</v>
      </c>
      <c r="H19" s="81">
        <v>50</v>
      </c>
      <c r="I19" s="10"/>
      <c r="J19" s="10"/>
      <c r="K19" s="10"/>
      <c r="L19" s="10"/>
      <c r="M19" s="3" t="s">
        <v>149</v>
      </c>
      <c r="N19" s="81">
        <v>50</v>
      </c>
    </row>
    <row r="20" spans="1:14" ht="19.5" thickBot="1" x14ac:dyDescent="0.35">
      <c r="E20" s="11" t="s">
        <v>119</v>
      </c>
      <c r="F20" s="9">
        <f>AVERAGE(F6:F19)</f>
        <v>48.214285714285715</v>
      </c>
      <c r="G20" s="3" t="s">
        <v>150</v>
      </c>
      <c r="H20" s="81">
        <v>50</v>
      </c>
      <c r="M20" s="3" t="s">
        <v>151</v>
      </c>
      <c r="N20" s="81">
        <v>50</v>
      </c>
    </row>
    <row r="21" spans="1:14" ht="19.5" thickTop="1" x14ac:dyDescent="0.3">
      <c r="G21" s="3" t="s">
        <v>152</v>
      </c>
      <c r="H21" s="81">
        <v>50</v>
      </c>
      <c r="M21" s="3" t="s">
        <v>153</v>
      </c>
      <c r="N21" s="81">
        <v>50</v>
      </c>
    </row>
    <row r="22" spans="1:14" x14ac:dyDescent="0.3">
      <c r="G22" s="3" t="s">
        <v>154</v>
      </c>
      <c r="H22" s="81">
        <v>50</v>
      </c>
      <c r="M22" s="3" t="s">
        <v>155</v>
      </c>
      <c r="N22" s="81">
        <v>50</v>
      </c>
    </row>
    <row r="23" spans="1:14" x14ac:dyDescent="0.3">
      <c r="G23" s="3" t="s">
        <v>156</v>
      </c>
      <c r="H23" s="81">
        <v>50</v>
      </c>
      <c r="M23" s="3" t="s">
        <v>157</v>
      </c>
      <c r="N23" s="81">
        <v>50</v>
      </c>
    </row>
    <row r="24" spans="1:14" ht="19.5" thickBot="1" x14ac:dyDescent="0.35">
      <c r="G24" s="11" t="s">
        <v>119</v>
      </c>
      <c r="H24" s="12">
        <f>AVERAGE(H6:H23)</f>
        <v>50</v>
      </c>
      <c r="M24" s="3" t="s">
        <v>158</v>
      </c>
      <c r="N24" s="81">
        <v>50</v>
      </c>
    </row>
    <row r="25" spans="1:14" ht="19.5" thickTop="1" x14ac:dyDescent="0.3">
      <c r="M25" s="3" t="s">
        <v>159</v>
      </c>
      <c r="N25" s="81">
        <v>50</v>
      </c>
    </row>
    <row r="26" spans="1:14" x14ac:dyDescent="0.3">
      <c r="A26" s="14" t="s">
        <v>160</v>
      </c>
      <c r="B26" s="4" t="s">
        <v>595</v>
      </c>
      <c r="M26" s="3" t="s">
        <v>161</v>
      </c>
      <c r="N26" s="81">
        <v>50</v>
      </c>
    </row>
    <row r="27" spans="1:14" ht="19.5" thickBot="1" x14ac:dyDescent="0.35">
      <c r="B27" s="4" t="s">
        <v>162</v>
      </c>
      <c r="M27" s="11" t="s">
        <v>119</v>
      </c>
      <c r="N27" s="12">
        <f>AVERAGE(N6:N26)</f>
        <v>50</v>
      </c>
    </row>
    <row r="28" spans="1:14" ht="19.5" thickTop="1" x14ac:dyDescent="0.3"/>
    <row r="33" spans="2:8" x14ac:dyDescent="0.3">
      <c r="D33" s="61"/>
      <c r="E33" s="61"/>
      <c r="F33" s="61"/>
      <c r="G33" s="61"/>
      <c r="H33" s="61"/>
    </row>
    <row r="35" spans="2:8" x14ac:dyDescent="0.3">
      <c r="B35" s="4" t="s">
        <v>602</v>
      </c>
      <c r="D35" s="4" t="s">
        <v>77</v>
      </c>
      <c r="E35" s="4" t="s">
        <v>78</v>
      </c>
      <c r="F35" s="4" t="s">
        <v>603</v>
      </c>
      <c r="G35" s="4" t="s">
        <v>604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9">
        <f>G36/F36*100</f>
        <v>0</v>
      </c>
    </row>
    <row r="41" spans="2:8" x14ac:dyDescent="0.3">
      <c r="G41" s="78"/>
      <c r="H41" s="78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filterMode="1">
    <tabColor rgb="FF00B0F0"/>
  </sheetPr>
  <dimension ref="A1:S1081"/>
  <sheetViews>
    <sheetView tabSelected="1" zoomScale="80" zoomScaleNormal="8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H65" sqref="H65"/>
    </sheetView>
  </sheetViews>
  <sheetFormatPr defaultRowHeight="21" x14ac:dyDescent="0.35"/>
  <cols>
    <col min="1" max="1" width="5.5" style="133" bestFit="1" customWidth="1"/>
    <col min="2" max="2" width="9.875" style="133" bestFit="1" customWidth="1"/>
    <col min="3" max="3" width="5.75" style="133" customWidth="1"/>
    <col min="4" max="4" width="12" style="133" bestFit="1" customWidth="1"/>
    <col min="5" max="5" width="13.5" style="133" customWidth="1"/>
    <col min="6" max="6" width="5.75" style="133" customWidth="1"/>
    <col min="7" max="7" width="20" style="133" customWidth="1"/>
    <col min="8" max="8" width="11.5" style="209" customWidth="1"/>
    <col min="9" max="9" width="4.875" style="247" customWidth="1"/>
    <col min="10" max="10" width="17.375" style="132" customWidth="1"/>
    <col min="11" max="11" width="14.875" style="131" customWidth="1"/>
    <col min="12" max="12" width="16.875" style="132" customWidth="1"/>
    <col min="13" max="13" width="17.75" style="132" customWidth="1"/>
    <col min="14" max="14" width="5.25" style="133" customWidth="1"/>
    <col min="15" max="15" width="5.125" style="133" customWidth="1"/>
    <col min="16" max="16" width="4.875" style="133" customWidth="1"/>
    <col min="17" max="17" width="17.25" style="131" bestFit="1" customWidth="1"/>
    <col min="18" max="18" width="10.75" style="132" bestFit="1" customWidth="1"/>
    <col min="19" max="239" width="9.125" style="133"/>
    <col min="240" max="240" width="6.625" style="133" customWidth="1"/>
    <col min="241" max="241" width="11.375" style="133" customWidth="1"/>
    <col min="242" max="242" width="6.875" style="133" customWidth="1"/>
    <col min="243" max="243" width="16.375" style="133" customWidth="1"/>
    <col min="244" max="244" width="14.125" style="133" customWidth="1"/>
    <col min="245" max="245" width="5.375" style="133" customWidth="1"/>
    <col min="246" max="246" width="44.875" style="133" customWidth="1"/>
    <col min="247" max="247" width="7.25" style="133" customWidth="1"/>
    <col min="248" max="248" width="6.375" style="133" customWidth="1"/>
    <col min="249" max="249" width="11.875" style="133" customWidth="1"/>
    <col min="250" max="250" width="14.625" style="133" customWidth="1"/>
    <col min="251" max="251" width="14.375" style="133" customWidth="1"/>
    <col min="252" max="252" width="12.75" style="133" customWidth="1"/>
    <col min="253" max="253" width="13.875" style="133" customWidth="1"/>
    <col min="254" max="254" width="14.375" style="133" customWidth="1"/>
    <col min="255" max="255" width="12.75" style="133" customWidth="1"/>
    <col min="256" max="256" width="13.875" style="133" customWidth="1"/>
    <col min="257" max="257" width="14.375" style="133" customWidth="1"/>
    <col min="258" max="258" width="12.75" style="133" customWidth="1"/>
    <col min="259" max="261" width="7.375" style="133" customWidth="1"/>
    <col min="262" max="262" width="10.75" style="133" customWidth="1"/>
    <col min="263" max="495" width="9.125" style="133"/>
    <col min="496" max="496" width="6.625" style="133" customWidth="1"/>
    <col min="497" max="497" width="11.375" style="133" customWidth="1"/>
    <col min="498" max="498" width="6.875" style="133" customWidth="1"/>
    <col min="499" max="499" width="16.375" style="133" customWidth="1"/>
    <col min="500" max="500" width="14.125" style="133" customWidth="1"/>
    <col min="501" max="501" width="5.375" style="133" customWidth="1"/>
    <col min="502" max="502" width="44.875" style="133" customWidth="1"/>
    <col min="503" max="503" width="7.25" style="133" customWidth="1"/>
    <col min="504" max="504" width="6.375" style="133" customWidth="1"/>
    <col min="505" max="505" width="11.875" style="133" customWidth="1"/>
    <col min="506" max="506" width="14.625" style="133" customWidth="1"/>
    <col min="507" max="507" width="14.375" style="133" customWidth="1"/>
    <col min="508" max="508" width="12.75" style="133" customWidth="1"/>
    <col min="509" max="509" width="13.875" style="133" customWidth="1"/>
    <col min="510" max="510" width="14.375" style="133" customWidth="1"/>
    <col min="511" max="511" width="12.75" style="133" customWidth="1"/>
    <col min="512" max="512" width="13.875" style="133" customWidth="1"/>
    <col min="513" max="513" width="14.375" style="133" customWidth="1"/>
    <col min="514" max="514" width="12.75" style="133" customWidth="1"/>
    <col min="515" max="517" width="7.375" style="133" customWidth="1"/>
    <col min="518" max="518" width="10.75" style="133" customWidth="1"/>
    <col min="519" max="751" width="9.125" style="133"/>
    <col min="752" max="752" width="6.625" style="133" customWidth="1"/>
    <col min="753" max="753" width="11.375" style="133" customWidth="1"/>
    <col min="754" max="754" width="6.875" style="133" customWidth="1"/>
    <col min="755" max="755" width="16.375" style="133" customWidth="1"/>
    <col min="756" max="756" width="14.125" style="133" customWidth="1"/>
    <col min="757" max="757" width="5.375" style="133" customWidth="1"/>
    <col min="758" max="758" width="44.875" style="133" customWidth="1"/>
    <col min="759" max="759" width="7.25" style="133" customWidth="1"/>
    <col min="760" max="760" width="6.375" style="133" customWidth="1"/>
    <col min="761" max="761" width="11.875" style="133" customWidth="1"/>
    <col min="762" max="762" width="14.625" style="133" customWidth="1"/>
    <col min="763" max="763" width="14.375" style="133" customWidth="1"/>
    <col min="764" max="764" width="12.75" style="133" customWidth="1"/>
    <col min="765" max="765" width="13.875" style="133" customWidth="1"/>
    <col min="766" max="766" width="14.375" style="133" customWidth="1"/>
    <col min="767" max="767" width="12.75" style="133" customWidth="1"/>
    <col min="768" max="768" width="13.875" style="133" customWidth="1"/>
    <col min="769" max="769" width="14.375" style="133" customWidth="1"/>
    <col min="770" max="770" width="12.75" style="133" customWidth="1"/>
    <col min="771" max="773" width="7.375" style="133" customWidth="1"/>
    <col min="774" max="774" width="10.75" style="133" customWidth="1"/>
    <col min="775" max="1007" width="9.125" style="133"/>
    <col min="1008" max="1008" width="6.625" style="133" customWidth="1"/>
    <col min="1009" max="1009" width="11.375" style="133" customWidth="1"/>
    <col min="1010" max="1010" width="6.875" style="133" customWidth="1"/>
    <col min="1011" max="1011" width="16.375" style="133" customWidth="1"/>
    <col min="1012" max="1012" width="14.125" style="133" customWidth="1"/>
    <col min="1013" max="1013" width="5.375" style="133" customWidth="1"/>
    <col min="1014" max="1014" width="44.875" style="133" customWidth="1"/>
    <col min="1015" max="1015" width="7.25" style="133" customWidth="1"/>
    <col min="1016" max="1016" width="6.375" style="133" customWidth="1"/>
    <col min="1017" max="1017" width="11.875" style="133" customWidth="1"/>
    <col min="1018" max="1018" width="14.625" style="133" customWidth="1"/>
    <col min="1019" max="1019" width="14.375" style="133" customWidth="1"/>
    <col min="1020" max="1020" width="12.75" style="133" customWidth="1"/>
    <col min="1021" max="1021" width="13.875" style="133" customWidth="1"/>
    <col min="1022" max="1022" width="14.375" style="133" customWidth="1"/>
    <col min="1023" max="1023" width="12.75" style="133" customWidth="1"/>
    <col min="1024" max="1024" width="13.875" style="133" customWidth="1"/>
    <col min="1025" max="1025" width="14.375" style="133" customWidth="1"/>
    <col min="1026" max="1026" width="12.75" style="133" customWidth="1"/>
    <col min="1027" max="1029" width="7.375" style="133" customWidth="1"/>
    <col min="1030" max="1030" width="10.75" style="133" customWidth="1"/>
    <col min="1031" max="1263" width="9.125" style="133"/>
    <col min="1264" max="1264" width="6.625" style="133" customWidth="1"/>
    <col min="1265" max="1265" width="11.375" style="133" customWidth="1"/>
    <col min="1266" max="1266" width="6.875" style="133" customWidth="1"/>
    <col min="1267" max="1267" width="16.375" style="133" customWidth="1"/>
    <col min="1268" max="1268" width="14.125" style="133" customWidth="1"/>
    <col min="1269" max="1269" width="5.375" style="133" customWidth="1"/>
    <col min="1270" max="1270" width="44.875" style="133" customWidth="1"/>
    <col min="1271" max="1271" width="7.25" style="133" customWidth="1"/>
    <col min="1272" max="1272" width="6.375" style="133" customWidth="1"/>
    <col min="1273" max="1273" width="11.875" style="133" customWidth="1"/>
    <col min="1274" max="1274" width="14.625" style="133" customWidth="1"/>
    <col min="1275" max="1275" width="14.375" style="133" customWidth="1"/>
    <col min="1276" max="1276" width="12.75" style="133" customWidth="1"/>
    <col min="1277" max="1277" width="13.875" style="133" customWidth="1"/>
    <col min="1278" max="1278" width="14.375" style="133" customWidth="1"/>
    <col min="1279" max="1279" width="12.75" style="133" customWidth="1"/>
    <col min="1280" max="1280" width="13.875" style="133" customWidth="1"/>
    <col min="1281" max="1281" width="14.375" style="133" customWidth="1"/>
    <col min="1282" max="1282" width="12.75" style="133" customWidth="1"/>
    <col min="1283" max="1285" width="7.375" style="133" customWidth="1"/>
    <col min="1286" max="1286" width="10.75" style="133" customWidth="1"/>
    <col min="1287" max="1519" width="9.125" style="133"/>
    <col min="1520" max="1520" width="6.625" style="133" customWidth="1"/>
    <col min="1521" max="1521" width="11.375" style="133" customWidth="1"/>
    <col min="1522" max="1522" width="6.875" style="133" customWidth="1"/>
    <col min="1523" max="1523" width="16.375" style="133" customWidth="1"/>
    <col min="1524" max="1524" width="14.125" style="133" customWidth="1"/>
    <col min="1525" max="1525" width="5.375" style="133" customWidth="1"/>
    <col min="1526" max="1526" width="44.875" style="133" customWidth="1"/>
    <col min="1527" max="1527" width="7.25" style="133" customWidth="1"/>
    <col min="1528" max="1528" width="6.375" style="133" customWidth="1"/>
    <col min="1529" max="1529" width="11.875" style="133" customWidth="1"/>
    <col min="1530" max="1530" width="14.625" style="133" customWidth="1"/>
    <col min="1531" max="1531" width="14.375" style="133" customWidth="1"/>
    <col min="1532" max="1532" width="12.75" style="133" customWidth="1"/>
    <col min="1533" max="1533" width="13.875" style="133" customWidth="1"/>
    <col min="1534" max="1534" width="14.375" style="133" customWidth="1"/>
    <col min="1535" max="1535" width="12.75" style="133" customWidth="1"/>
    <col min="1536" max="1536" width="13.875" style="133" customWidth="1"/>
    <col min="1537" max="1537" width="14.375" style="133" customWidth="1"/>
    <col min="1538" max="1538" width="12.75" style="133" customWidth="1"/>
    <col min="1539" max="1541" width="7.375" style="133" customWidth="1"/>
    <col min="1542" max="1542" width="10.75" style="133" customWidth="1"/>
    <col min="1543" max="1775" width="9.125" style="133"/>
    <col min="1776" max="1776" width="6.625" style="133" customWidth="1"/>
    <col min="1777" max="1777" width="11.375" style="133" customWidth="1"/>
    <col min="1778" max="1778" width="6.875" style="133" customWidth="1"/>
    <col min="1779" max="1779" width="16.375" style="133" customWidth="1"/>
    <col min="1780" max="1780" width="14.125" style="133" customWidth="1"/>
    <col min="1781" max="1781" width="5.375" style="133" customWidth="1"/>
    <col min="1782" max="1782" width="44.875" style="133" customWidth="1"/>
    <col min="1783" max="1783" width="7.25" style="133" customWidth="1"/>
    <col min="1784" max="1784" width="6.375" style="133" customWidth="1"/>
    <col min="1785" max="1785" width="11.875" style="133" customWidth="1"/>
    <col min="1786" max="1786" width="14.625" style="133" customWidth="1"/>
    <col min="1787" max="1787" width="14.375" style="133" customWidth="1"/>
    <col min="1788" max="1788" width="12.75" style="133" customWidth="1"/>
    <col min="1789" max="1789" width="13.875" style="133" customWidth="1"/>
    <col min="1790" max="1790" width="14.375" style="133" customWidth="1"/>
    <col min="1791" max="1791" width="12.75" style="133" customWidth="1"/>
    <col min="1792" max="1792" width="13.875" style="133" customWidth="1"/>
    <col min="1793" max="1793" width="14.375" style="133" customWidth="1"/>
    <col min="1794" max="1794" width="12.75" style="133" customWidth="1"/>
    <col min="1795" max="1797" width="7.375" style="133" customWidth="1"/>
    <col min="1798" max="1798" width="10.75" style="133" customWidth="1"/>
    <col min="1799" max="2031" width="9.125" style="133"/>
    <col min="2032" max="2032" width="6.625" style="133" customWidth="1"/>
    <col min="2033" max="2033" width="11.375" style="133" customWidth="1"/>
    <col min="2034" max="2034" width="6.875" style="133" customWidth="1"/>
    <col min="2035" max="2035" width="16.375" style="133" customWidth="1"/>
    <col min="2036" max="2036" width="14.125" style="133" customWidth="1"/>
    <col min="2037" max="2037" width="5.375" style="133" customWidth="1"/>
    <col min="2038" max="2038" width="44.875" style="133" customWidth="1"/>
    <col min="2039" max="2039" width="7.25" style="133" customWidth="1"/>
    <col min="2040" max="2040" width="6.375" style="133" customWidth="1"/>
    <col min="2041" max="2041" width="11.875" style="133" customWidth="1"/>
    <col min="2042" max="2042" width="14.625" style="133" customWidth="1"/>
    <col min="2043" max="2043" width="14.375" style="133" customWidth="1"/>
    <col min="2044" max="2044" width="12.75" style="133" customWidth="1"/>
    <col min="2045" max="2045" width="13.875" style="133" customWidth="1"/>
    <col min="2046" max="2046" width="14.375" style="133" customWidth="1"/>
    <col min="2047" max="2047" width="12.75" style="133" customWidth="1"/>
    <col min="2048" max="2048" width="13.875" style="133" customWidth="1"/>
    <col min="2049" max="2049" width="14.375" style="133" customWidth="1"/>
    <col min="2050" max="2050" width="12.75" style="133" customWidth="1"/>
    <col min="2051" max="2053" width="7.375" style="133" customWidth="1"/>
    <col min="2054" max="2054" width="10.75" style="133" customWidth="1"/>
    <col min="2055" max="2287" width="9.125" style="133"/>
    <col min="2288" max="2288" width="6.625" style="133" customWidth="1"/>
    <col min="2289" max="2289" width="11.375" style="133" customWidth="1"/>
    <col min="2290" max="2290" width="6.875" style="133" customWidth="1"/>
    <col min="2291" max="2291" width="16.375" style="133" customWidth="1"/>
    <col min="2292" max="2292" width="14.125" style="133" customWidth="1"/>
    <col min="2293" max="2293" width="5.375" style="133" customWidth="1"/>
    <col min="2294" max="2294" width="44.875" style="133" customWidth="1"/>
    <col min="2295" max="2295" width="7.25" style="133" customWidth="1"/>
    <col min="2296" max="2296" width="6.375" style="133" customWidth="1"/>
    <col min="2297" max="2297" width="11.875" style="133" customWidth="1"/>
    <col min="2298" max="2298" width="14.625" style="133" customWidth="1"/>
    <col min="2299" max="2299" width="14.375" style="133" customWidth="1"/>
    <col min="2300" max="2300" width="12.75" style="133" customWidth="1"/>
    <col min="2301" max="2301" width="13.875" style="133" customWidth="1"/>
    <col min="2302" max="2302" width="14.375" style="133" customWidth="1"/>
    <col min="2303" max="2303" width="12.75" style="133" customWidth="1"/>
    <col min="2304" max="2304" width="13.875" style="133" customWidth="1"/>
    <col min="2305" max="2305" width="14.375" style="133" customWidth="1"/>
    <col min="2306" max="2306" width="12.75" style="133" customWidth="1"/>
    <col min="2307" max="2309" width="7.375" style="133" customWidth="1"/>
    <col min="2310" max="2310" width="10.75" style="133" customWidth="1"/>
    <col min="2311" max="2543" width="9.125" style="133"/>
    <col min="2544" max="2544" width="6.625" style="133" customWidth="1"/>
    <col min="2545" max="2545" width="11.375" style="133" customWidth="1"/>
    <col min="2546" max="2546" width="6.875" style="133" customWidth="1"/>
    <col min="2547" max="2547" width="16.375" style="133" customWidth="1"/>
    <col min="2548" max="2548" width="14.125" style="133" customWidth="1"/>
    <col min="2549" max="2549" width="5.375" style="133" customWidth="1"/>
    <col min="2550" max="2550" width="44.875" style="133" customWidth="1"/>
    <col min="2551" max="2551" width="7.25" style="133" customWidth="1"/>
    <col min="2552" max="2552" width="6.375" style="133" customWidth="1"/>
    <col min="2553" max="2553" width="11.875" style="133" customWidth="1"/>
    <col min="2554" max="2554" width="14.625" style="133" customWidth="1"/>
    <col min="2555" max="2555" width="14.375" style="133" customWidth="1"/>
    <col min="2556" max="2556" width="12.75" style="133" customWidth="1"/>
    <col min="2557" max="2557" width="13.875" style="133" customWidth="1"/>
    <col min="2558" max="2558" width="14.375" style="133" customWidth="1"/>
    <col min="2559" max="2559" width="12.75" style="133" customWidth="1"/>
    <col min="2560" max="2560" width="13.875" style="133" customWidth="1"/>
    <col min="2561" max="2561" width="14.375" style="133" customWidth="1"/>
    <col min="2562" max="2562" width="12.75" style="133" customWidth="1"/>
    <col min="2563" max="2565" width="7.375" style="133" customWidth="1"/>
    <col min="2566" max="2566" width="10.75" style="133" customWidth="1"/>
    <col min="2567" max="2799" width="9.125" style="133"/>
    <col min="2800" max="2800" width="6.625" style="133" customWidth="1"/>
    <col min="2801" max="2801" width="11.375" style="133" customWidth="1"/>
    <col min="2802" max="2802" width="6.875" style="133" customWidth="1"/>
    <col min="2803" max="2803" width="16.375" style="133" customWidth="1"/>
    <col min="2804" max="2804" width="14.125" style="133" customWidth="1"/>
    <col min="2805" max="2805" width="5.375" style="133" customWidth="1"/>
    <col min="2806" max="2806" width="44.875" style="133" customWidth="1"/>
    <col min="2807" max="2807" width="7.25" style="133" customWidth="1"/>
    <col min="2808" max="2808" width="6.375" style="133" customWidth="1"/>
    <col min="2809" max="2809" width="11.875" style="133" customWidth="1"/>
    <col min="2810" max="2810" width="14.625" style="133" customWidth="1"/>
    <col min="2811" max="2811" width="14.375" style="133" customWidth="1"/>
    <col min="2812" max="2812" width="12.75" style="133" customWidth="1"/>
    <col min="2813" max="2813" width="13.875" style="133" customWidth="1"/>
    <col min="2814" max="2814" width="14.375" style="133" customWidth="1"/>
    <col min="2815" max="2815" width="12.75" style="133" customWidth="1"/>
    <col min="2816" max="2816" width="13.875" style="133" customWidth="1"/>
    <col min="2817" max="2817" width="14.375" style="133" customWidth="1"/>
    <col min="2818" max="2818" width="12.75" style="133" customWidth="1"/>
    <col min="2819" max="2821" width="7.375" style="133" customWidth="1"/>
    <col min="2822" max="2822" width="10.75" style="133" customWidth="1"/>
    <col min="2823" max="3055" width="9.125" style="133"/>
    <col min="3056" max="3056" width="6.625" style="133" customWidth="1"/>
    <col min="3057" max="3057" width="11.375" style="133" customWidth="1"/>
    <col min="3058" max="3058" width="6.875" style="133" customWidth="1"/>
    <col min="3059" max="3059" width="16.375" style="133" customWidth="1"/>
    <col min="3060" max="3060" width="14.125" style="133" customWidth="1"/>
    <col min="3061" max="3061" width="5.375" style="133" customWidth="1"/>
    <col min="3062" max="3062" width="44.875" style="133" customWidth="1"/>
    <col min="3063" max="3063" width="7.25" style="133" customWidth="1"/>
    <col min="3064" max="3064" width="6.375" style="133" customWidth="1"/>
    <col min="3065" max="3065" width="11.875" style="133" customWidth="1"/>
    <col min="3066" max="3066" width="14.625" style="133" customWidth="1"/>
    <col min="3067" max="3067" width="14.375" style="133" customWidth="1"/>
    <col min="3068" max="3068" width="12.75" style="133" customWidth="1"/>
    <col min="3069" max="3069" width="13.875" style="133" customWidth="1"/>
    <col min="3070" max="3070" width="14.375" style="133" customWidth="1"/>
    <col min="3071" max="3071" width="12.75" style="133" customWidth="1"/>
    <col min="3072" max="3072" width="13.875" style="133" customWidth="1"/>
    <col min="3073" max="3073" width="14.375" style="133" customWidth="1"/>
    <col min="3074" max="3074" width="12.75" style="133" customWidth="1"/>
    <col min="3075" max="3077" width="7.375" style="133" customWidth="1"/>
    <col min="3078" max="3078" width="10.75" style="133" customWidth="1"/>
    <col min="3079" max="3311" width="9.125" style="133"/>
    <col min="3312" max="3312" width="6.625" style="133" customWidth="1"/>
    <col min="3313" max="3313" width="11.375" style="133" customWidth="1"/>
    <col min="3314" max="3314" width="6.875" style="133" customWidth="1"/>
    <col min="3315" max="3315" width="16.375" style="133" customWidth="1"/>
    <col min="3316" max="3316" width="14.125" style="133" customWidth="1"/>
    <col min="3317" max="3317" width="5.375" style="133" customWidth="1"/>
    <col min="3318" max="3318" width="44.875" style="133" customWidth="1"/>
    <col min="3319" max="3319" width="7.25" style="133" customWidth="1"/>
    <col min="3320" max="3320" width="6.375" style="133" customWidth="1"/>
    <col min="3321" max="3321" width="11.875" style="133" customWidth="1"/>
    <col min="3322" max="3322" width="14.625" style="133" customWidth="1"/>
    <col min="3323" max="3323" width="14.375" style="133" customWidth="1"/>
    <col min="3324" max="3324" width="12.75" style="133" customWidth="1"/>
    <col min="3325" max="3325" width="13.875" style="133" customWidth="1"/>
    <col min="3326" max="3326" width="14.375" style="133" customWidth="1"/>
    <col min="3327" max="3327" width="12.75" style="133" customWidth="1"/>
    <col min="3328" max="3328" width="13.875" style="133" customWidth="1"/>
    <col min="3329" max="3329" width="14.375" style="133" customWidth="1"/>
    <col min="3330" max="3330" width="12.75" style="133" customWidth="1"/>
    <col min="3331" max="3333" width="7.375" style="133" customWidth="1"/>
    <col min="3334" max="3334" width="10.75" style="133" customWidth="1"/>
    <col min="3335" max="3567" width="9.125" style="133"/>
    <col min="3568" max="3568" width="6.625" style="133" customWidth="1"/>
    <col min="3569" max="3569" width="11.375" style="133" customWidth="1"/>
    <col min="3570" max="3570" width="6.875" style="133" customWidth="1"/>
    <col min="3571" max="3571" width="16.375" style="133" customWidth="1"/>
    <col min="3572" max="3572" width="14.125" style="133" customWidth="1"/>
    <col min="3573" max="3573" width="5.375" style="133" customWidth="1"/>
    <col min="3574" max="3574" width="44.875" style="133" customWidth="1"/>
    <col min="3575" max="3575" width="7.25" style="133" customWidth="1"/>
    <col min="3576" max="3576" width="6.375" style="133" customWidth="1"/>
    <col min="3577" max="3577" width="11.875" style="133" customWidth="1"/>
    <col min="3578" max="3578" width="14.625" style="133" customWidth="1"/>
    <col min="3579" max="3579" width="14.375" style="133" customWidth="1"/>
    <col min="3580" max="3580" width="12.75" style="133" customWidth="1"/>
    <col min="3581" max="3581" width="13.875" style="133" customWidth="1"/>
    <col min="3582" max="3582" width="14.375" style="133" customWidth="1"/>
    <col min="3583" max="3583" width="12.75" style="133" customWidth="1"/>
    <col min="3584" max="3584" width="13.875" style="133" customWidth="1"/>
    <col min="3585" max="3585" width="14.375" style="133" customWidth="1"/>
    <col min="3586" max="3586" width="12.75" style="133" customWidth="1"/>
    <col min="3587" max="3589" width="7.375" style="133" customWidth="1"/>
    <col min="3590" max="3590" width="10.75" style="133" customWidth="1"/>
    <col min="3591" max="3823" width="9.125" style="133"/>
    <col min="3824" max="3824" width="6.625" style="133" customWidth="1"/>
    <col min="3825" max="3825" width="11.375" style="133" customWidth="1"/>
    <col min="3826" max="3826" width="6.875" style="133" customWidth="1"/>
    <col min="3827" max="3827" width="16.375" style="133" customWidth="1"/>
    <col min="3828" max="3828" width="14.125" style="133" customWidth="1"/>
    <col min="3829" max="3829" width="5.375" style="133" customWidth="1"/>
    <col min="3830" max="3830" width="44.875" style="133" customWidth="1"/>
    <col min="3831" max="3831" width="7.25" style="133" customWidth="1"/>
    <col min="3832" max="3832" width="6.375" style="133" customWidth="1"/>
    <col min="3833" max="3833" width="11.875" style="133" customWidth="1"/>
    <col min="3834" max="3834" width="14.625" style="133" customWidth="1"/>
    <col min="3835" max="3835" width="14.375" style="133" customWidth="1"/>
    <col min="3836" max="3836" width="12.75" style="133" customWidth="1"/>
    <col min="3837" max="3837" width="13.875" style="133" customWidth="1"/>
    <col min="3838" max="3838" width="14.375" style="133" customWidth="1"/>
    <col min="3839" max="3839" width="12.75" style="133" customWidth="1"/>
    <col min="3840" max="3840" width="13.875" style="133" customWidth="1"/>
    <col min="3841" max="3841" width="14.375" style="133" customWidth="1"/>
    <col min="3842" max="3842" width="12.75" style="133" customWidth="1"/>
    <col min="3843" max="3845" width="7.375" style="133" customWidth="1"/>
    <col min="3846" max="3846" width="10.75" style="133" customWidth="1"/>
    <col min="3847" max="4079" width="9.125" style="133"/>
    <col min="4080" max="4080" width="6.625" style="133" customWidth="1"/>
    <col min="4081" max="4081" width="11.375" style="133" customWidth="1"/>
    <col min="4082" max="4082" width="6.875" style="133" customWidth="1"/>
    <col min="4083" max="4083" width="16.375" style="133" customWidth="1"/>
    <col min="4084" max="4084" width="14.125" style="133" customWidth="1"/>
    <col min="4085" max="4085" width="5.375" style="133" customWidth="1"/>
    <col min="4086" max="4086" width="44.875" style="133" customWidth="1"/>
    <col min="4087" max="4087" width="7.25" style="133" customWidth="1"/>
    <col min="4088" max="4088" width="6.375" style="133" customWidth="1"/>
    <col min="4089" max="4089" width="11.875" style="133" customWidth="1"/>
    <col min="4090" max="4090" width="14.625" style="133" customWidth="1"/>
    <col min="4091" max="4091" width="14.375" style="133" customWidth="1"/>
    <col min="4092" max="4092" width="12.75" style="133" customWidth="1"/>
    <col min="4093" max="4093" width="13.875" style="133" customWidth="1"/>
    <col min="4094" max="4094" width="14.375" style="133" customWidth="1"/>
    <col min="4095" max="4095" width="12.75" style="133" customWidth="1"/>
    <col min="4096" max="4096" width="13.875" style="133" customWidth="1"/>
    <col min="4097" max="4097" width="14.375" style="133" customWidth="1"/>
    <col min="4098" max="4098" width="12.75" style="133" customWidth="1"/>
    <col min="4099" max="4101" width="7.375" style="133" customWidth="1"/>
    <col min="4102" max="4102" width="10.75" style="133" customWidth="1"/>
    <col min="4103" max="4335" width="9.125" style="133"/>
    <col min="4336" max="4336" width="6.625" style="133" customWidth="1"/>
    <col min="4337" max="4337" width="11.375" style="133" customWidth="1"/>
    <col min="4338" max="4338" width="6.875" style="133" customWidth="1"/>
    <col min="4339" max="4339" width="16.375" style="133" customWidth="1"/>
    <col min="4340" max="4340" width="14.125" style="133" customWidth="1"/>
    <col min="4341" max="4341" width="5.375" style="133" customWidth="1"/>
    <col min="4342" max="4342" width="44.875" style="133" customWidth="1"/>
    <col min="4343" max="4343" width="7.25" style="133" customWidth="1"/>
    <col min="4344" max="4344" width="6.375" style="133" customWidth="1"/>
    <col min="4345" max="4345" width="11.875" style="133" customWidth="1"/>
    <col min="4346" max="4346" width="14.625" style="133" customWidth="1"/>
    <col min="4347" max="4347" width="14.375" style="133" customWidth="1"/>
    <col min="4348" max="4348" width="12.75" style="133" customWidth="1"/>
    <col min="4349" max="4349" width="13.875" style="133" customWidth="1"/>
    <col min="4350" max="4350" width="14.375" style="133" customWidth="1"/>
    <col min="4351" max="4351" width="12.75" style="133" customWidth="1"/>
    <col min="4352" max="4352" width="13.875" style="133" customWidth="1"/>
    <col min="4353" max="4353" width="14.375" style="133" customWidth="1"/>
    <col min="4354" max="4354" width="12.75" style="133" customWidth="1"/>
    <col min="4355" max="4357" width="7.375" style="133" customWidth="1"/>
    <col min="4358" max="4358" width="10.75" style="133" customWidth="1"/>
    <col min="4359" max="4591" width="9.125" style="133"/>
    <col min="4592" max="4592" width="6.625" style="133" customWidth="1"/>
    <col min="4593" max="4593" width="11.375" style="133" customWidth="1"/>
    <col min="4594" max="4594" width="6.875" style="133" customWidth="1"/>
    <col min="4595" max="4595" width="16.375" style="133" customWidth="1"/>
    <col min="4596" max="4596" width="14.125" style="133" customWidth="1"/>
    <col min="4597" max="4597" width="5.375" style="133" customWidth="1"/>
    <col min="4598" max="4598" width="44.875" style="133" customWidth="1"/>
    <col min="4599" max="4599" width="7.25" style="133" customWidth="1"/>
    <col min="4600" max="4600" width="6.375" style="133" customWidth="1"/>
    <col min="4601" max="4601" width="11.875" style="133" customWidth="1"/>
    <col min="4602" max="4602" width="14.625" style="133" customWidth="1"/>
    <col min="4603" max="4603" width="14.375" style="133" customWidth="1"/>
    <col min="4604" max="4604" width="12.75" style="133" customWidth="1"/>
    <col min="4605" max="4605" width="13.875" style="133" customWidth="1"/>
    <col min="4606" max="4606" width="14.375" style="133" customWidth="1"/>
    <col min="4607" max="4607" width="12.75" style="133" customWidth="1"/>
    <col min="4608" max="4608" width="13.875" style="133" customWidth="1"/>
    <col min="4609" max="4609" width="14.375" style="133" customWidth="1"/>
    <col min="4610" max="4610" width="12.75" style="133" customWidth="1"/>
    <col min="4611" max="4613" width="7.375" style="133" customWidth="1"/>
    <col min="4614" max="4614" width="10.75" style="133" customWidth="1"/>
    <col min="4615" max="4847" width="9.125" style="133"/>
    <col min="4848" max="4848" width="6.625" style="133" customWidth="1"/>
    <col min="4849" max="4849" width="11.375" style="133" customWidth="1"/>
    <col min="4850" max="4850" width="6.875" style="133" customWidth="1"/>
    <col min="4851" max="4851" width="16.375" style="133" customWidth="1"/>
    <col min="4852" max="4852" width="14.125" style="133" customWidth="1"/>
    <col min="4853" max="4853" width="5.375" style="133" customWidth="1"/>
    <col min="4854" max="4854" width="44.875" style="133" customWidth="1"/>
    <col min="4855" max="4855" width="7.25" style="133" customWidth="1"/>
    <col min="4856" max="4856" width="6.375" style="133" customWidth="1"/>
    <col min="4857" max="4857" width="11.875" style="133" customWidth="1"/>
    <col min="4858" max="4858" width="14.625" style="133" customWidth="1"/>
    <col min="4859" max="4859" width="14.375" style="133" customWidth="1"/>
    <col min="4860" max="4860" width="12.75" style="133" customWidth="1"/>
    <col min="4861" max="4861" width="13.875" style="133" customWidth="1"/>
    <col min="4862" max="4862" width="14.375" style="133" customWidth="1"/>
    <col min="4863" max="4863" width="12.75" style="133" customWidth="1"/>
    <col min="4864" max="4864" width="13.875" style="133" customWidth="1"/>
    <col min="4865" max="4865" width="14.375" style="133" customWidth="1"/>
    <col min="4866" max="4866" width="12.75" style="133" customWidth="1"/>
    <col min="4867" max="4869" width="7.375" style="133" customWidth="1"/>
    <col min="4870" max="4870" width="10.75" style="133" customWidth="1"/>
    <col min="4871" max="5103" width="9.125" style="133"/>
    <col min="5104" max="5104" width="6.625" style="133" customWidth="1"/>
    <col min="5105" max="5105" width="11.375" style="133" customWidth="1"/>
    <col min="5106" max="5106" width="6.875" style="133" customWidth="1"/>
    <col min="5107" max="5107" width="16.375" style="133" customWidth="1"/>
    <col min="5108" max="5108" width="14.125" style="133" customWidth="1"/>
    <col min="5109" max="5109" width="5.375" style="133" customWidth="1"/>
    <col min="5110" max="5110" width="44.875" style="133" customWidth="1"/>
    <col min="5111" max="5111" width="7.25" style="133" customWidth="1"/>
    <col min="5112" max="5112" width="6.375" style="133" customWidth="1"/>
    <col min="5113" max="5113" width="11.875" style="133" customWidth="1"/>
    <col min="5114" max="5114" width="14.625" style="133" customWidth="1"/>
    <col min="5115" max="5115" width="14.375" style="133" customWidth="1"/>
    <col min="5116" max="5116" width="12.75" style="133" customWidth="1"/>
    <col min="5117" max="5117" width="13.875" style="133" customWidth="1"/>
    <col min="5118" max="5118" width="14.375" style="133" customWidth="1"/>
    <col min="5119" max="5119" width="12.75" style="133" customWidth="1"/>
    <col min="5120" max="5120" width="13.875" style="133" customWidth="1"/>
    <col min="5121" max="5121" width="14.375" style="133" customWidth="1"/>
    <col min="5122" max="5122" width="12.75" style="133" customWidth="1"/>
    <col min="5123" max="5125" width="7.375" style="133" customWidth="1"/>
    <col min="5126" max="5126" width="10.75" style="133" customWidth="1"/>
    <col min="5127" max="5359" width="9.125" style="133"/>
    <col min="5360" max="5360" width="6.625" style="133" customWidth="1"/>
    <col min="5361" max="5361" width="11.375" style="133" customWidth="1"/>
    <col min="5362" max="5362" width="6.875" style="133" customWidth="1"/>
    <col min="5363" max="5363" width="16.375" style="133" customWidth="1"/>
    <col min="5364" max="5364" width="14.125" style="133" customWidth="1"/>
    <col min="5365" max="5365" width="5.375" style="133" customWidth="1"/>
    <col min="5366" max="5366" width="44.875" style="133" customWidth="1"/>
    <col min="5367" max="5367" width="7.25" style="133" customWidth="1"/>
    <col min="5368" max="5368" width="6.375" style="133" customWidth="1"/>
    <col min="5369" max="5369" width="11.875" style="133" customWidth="1"/>
    <col min="5370" max="5370" width="14.625" style="133" customWidth="1"/>
    <col min="5371" max="5371" width="14.375" style="133" customWidth="1"/>
    <col min="5372" max="5372" width="12.75" style="133" customWidth="1"/>
    <col min="5373" max="5373" width="13.875" style="133" customWidth="1"/>
    <col min="5374" max="5374" width="14.375" style="133" customWidth="1"/>
    <col min="5375" max="5375" width="12.75" style="133" customWidth="1"/>
    <col min="5376" max="5376" width="13.875" style="133" customWidth="1"/>
    <col min="5377" max="5377" width="14.375" style="133" customWidth="1"/>
    <col min="5378" max="5378" width="12.75" style="133" customWidth="1"/>
    <col min="5379" max="5381" width="7.375" style="133" customWidth="1"/>
    <col min="5382" max="5382" width="10.75" style="133" customWidth="1"/>
    <col min="5383" max="5615" width="9.125" style="133"/>
    <col min="5616" max="5616" width="6.625" style="133" customWidth="1"/>
    <col min="5617" max="5617" width="11.375" style="133" customWidth="1"/>
    <col min="5618" max="5618" width="6.875" style="133" customWidth="1"/>
    <col min="5619" max="5619" width="16.375" style="133" customWidth="1"/>
    <col min="5620" max="5620" width="14.125" style="133" customWidth="1"/>
    <col min="5621" max="5621" width="5.375" style="133" customWidth="1"/>
    <col min="5622" max="5622" width="44.875" style="133" customWidth="1"/>
    <col min="5623" max="5623" width="7.25" style="133" customWidth="1"/>
    <col min="5624" max="5624" width="6.375" style="133" customWidth="1"/>
    <col min="5625" max="5625" width="11.875" style="133" customWidth="1"/>
    <col min="5626" max="5626" width="14.625" style="133" customWidth="1"/>
    <col min="5627" max="5627" width="14.375" style="133" customWidth="1"/>
    <col min="5628" max="5628" width="12.75" style="133" customWidth="1"/>
    <col min="5629" max="5629" width="13.875" style="133" customWidth="1"/>
    <col min="5630" max="5630" width="14.375" style="133" customWidth="1"/>
    <col min="5631" max="5631" width="12.75" style="133" customWidth="1"/>
    <col min="5632" max="5632" width="13.875" style="133" customWidth="1"/>
    <col min="5633" max="5633" width="14.375" style="133" customWidth="1"/>
    <col min="5634" max="5634" width="12.75" style="133" customWidth="1"/>
    <col min="5635" max="5637" width="7.375" style="133" customWidth="1"/>
    <col min="5638" max="5638" width="10.75" style="133" customWidth="1"/>
    <col min="5639" max="5871" width="9.125" style="133"/>
    <col min="5872" max="5872" width="6.625" style="133" customWidth="1"/>
    <col min="5873" max="5873" width="11.375" style="133" customWidth="1"/>
    <col min="5874" max="5874" width="6.875" style="133" customWidth="1"/>
    <col min="5875" max="5875" width="16.375" style="133" customWidth="1"/>
    <col min="5876" max="5876" width="14.125" style="133" customWidth="1"/>
    <col min="5877" max="5877" width="5.375" style="133" customWidth="1"/>
    <col min="5878" max="5878" width="44.875" style="133" customWidth="1"/>
    <col min="5879" max="5879" width="7.25" style="133" customWidth="1"/>
    <col min="5880" max="5880" width="6.375" style="133" customWidth="1"/>
    <col min="5881" max="5881" width="11.875" style="133" customWidth="1"/>
    <col min="5882" max="5882" width="14.625" style="133" customWidth="1"/>
    <col min="5883" max="5883" width="14.375" style="133" customWidth="1"/>
    <col min="5884" max="5884" width="12.75" style="133" customWidth="1"/>
    <col min="5885" max="5885" width="13.875" style="133" customWidth="1"/>
    <col min="5886" max="5886" width="14.375" style="133" customWidth="1"/>
    <col min="5887" max="5887" width="12.75" style="133" customWidth="1"/>
    <col min="5888" max="5888" width="13.875" style="133" customWidth="1"/>
    <col min="5889" max="5889" width="14.375" style="133" customWidth="1"/>
    <col min="5890" max="5890" width="12.75" style="133" customWidth="1"/>
    <col min="5891" max="5893" width="7.375" style="133" customWidth="1"/>
    <col min="5894" max="5894" width="10.75" style="133" customWidth="1"/>
    <col min="5895" max="6127" width="9.125" style="133"/>
    <col min="6128" max="6128" width="6.625" style="133" customWidth="1"/>
    <col min="6129" max="6129" width="11.375" style="133" customWidth="1"/>
    <col min="6130" max="6130" width="6.875" style="133" customWidth="1"/>
    <col min="6131" max="6131" width="16.375" style="133" customWidth="1"/>
    <col min="6132" max="6132" width="14.125" style="133" customWidth="1"/>
    <col min="6133" max="6133" width="5.375" style="133" customWidth="1"/>
    <col min="6134" max="6134" width="44.875" style="133" customWidth="1"/>
    <col min="6135" max="6135" width="7.25" style="133" customWidth="1"/>
    <col min="6136" max="6136" width="6.375" style="133" customWidth="1"/>
    <col min="6137" max="6137" width="11.875" style="133" customWidth="1"/>
    <col min="6138" max="6138" width="14.625" style="133" customWidth="1"/>
    <col min="6139" max="6139" width="14.375" style="133" customWidth="1"/>
    <col min="6140" max="6140" width="12.75" style="133" customWidth="1"/>
    <col min="6141" max="6141" width="13.875" style="133" customWidth="1"/>
    <col min="6142" max="6142" width="14.375" style="133" customWidth="1"/>
    <col min="6143" max="6143" width="12.75" style="133" customWidth="1"/>
    <col min="6144" max="6144" width="13.875" style="133" customWidth="1"/>
    <col min="6145" max="6145" width="14.375" style="133" customWidth="1"/>
    <col min="6146" max="6146" width="12.75" style="133" customWidth="1"/>
    <col min="6147" max="6149" width="7.375" style="133" customWidth="1"/>
    <col min="6150" max="6150" width="10.75" style="133" customWidth="1"/>
    <col min="6151" max="6383" width="9.125" style="133"/>
    <col min="6384" max="6384" width="6.625" style="133" customWidth="1"/>
    <col min="6385" max="6385" width="11.375" style="133" customWidth="1"/>
    <col min="6386" max="6386" width="6.875" style="133" customWidth="1"/>
    <col min="6387" max="6387" width="16.375" style="133" customWidth="1"/>
    <col min="6388" max="6388" width="14.125" style="133" customWidth="1"/>
    <col min="6389" max="6389" width="5.375" style="133" customWidth="1"/>
    <col min="6390" max="6390" width="44.875" style="133" customWidth="1"/>
    <col min="6391" max="6391" width="7.25" style="133" customWidth="1"/>
    <col min="6392" max="6392" width="6.375" style="133" customWidth="1"/>
    <col min="6393" max="6393" width="11.875" style="133" customWidth="1"/>
    <col min="6394" max="6394" width="14.625" style="133" customWidth="1"/>
    <col min="6395" max="6395" width="14.375" style="133" customWidth="1"/>
    <col min="6396" max="6396" width="12.75" style="133" customWidth="1"/>
    <col min="6397" max="6397" width="13.875" style="133" customWidth="1"/>
    <col min="6398" max="6398" width="14.375" style="133" customWidth="1"/>
    <col min="6399" max="6399" width="12.75" style="133" customWidth="1"/>
    <col min="6400" max="6400" width="13.875" style="133" customWidth="1"/>
    <col min="6401" max="6401" width="14.375" style="133" customWidth="1"/>
    <col min="6402" max="6402" width="12.75" style="133" customWidth="1"/>
    <col min="6403" max="6405" width="7.375" style="133" customWidth="1"/>
    <col min="6406" max="6406" width="10.75" style="133" customWidth="1"/>
    <col min="6407" max="6639" width="9.125" style="133"/>
    <col min="6640" max="6640" width="6.625" style="133" customWidth="1"/>
    <col min="6641" max="6641" width="11.375" style="133" customWidth="1"/>
    <col min="6642" max="6642" width="6.875" style="133" customWidth="1"/>
    <col min="6643" max="6643" width="16.375" style="133" customWidth="1"/>
    <col min="6644" max="6644" width="14.125" style="133" customWidth="1"/>
    <col min="6645" max="6645" width="5.375" style="133" customWidth="1"/>
    <col min="6646" max="6646" width="44.875" style="133" customWidth="1"/>
    <col min="6647" max="6647" width="7.25" style="133" customWidth="1"/>
    <col min="6648" max="6648" width="6.375" style="133" customWidth="1"/>
    <col min="6649" max="6649" width="11.875" style="133" customWidth="1"/>
    <col min="6650" max="6650" width="14.625" style="133" customWidth="1"/>
    <col min="6651" max="6651" width="14.375" style="133" customWidth="1"/>
    <col min="6652" max="6652" width="12.75" style="133" customWidth="1"/>
    <col min="6653" max="6653" width="13.875" style="133" customWidth="1"/>
    <col min="6654" max="6654" width="14.375" style="133" customWidth="1"/>
    <col min="6655" max="6655" width="12.75" style="133" customWidth="1"/>
    <col min="6656" max="6656" width="13.875" style="133" customWidth="1"/>
    <col min="6657" max="6657" width="14.375" style="133" customWidth="1"/>
    <col min="6658" max="6658" width="12.75" style="133" customWidth="1"/>
    <col min="6659" max="6661" width="7.375" style="133" customWidth="1"/>
    <col min="6662" max="6662" width="10.75" style="133" customWidth="1"/>
    <col min="6663" max="6895" width="9.125" style="133"/>
    <col min="6896" max="6896" width="6.625" style="133" customWidth="1"/>
    <col min="6897" max="6897" width="11.375" style="133" customWidth="1"/>
    <col min="6898" max="6898" width="6.875" style="133" customWidth="1"/>
    <col min="6899" max="6899" width="16.375" style="133" customWidth="1"/>
    <col min="6900" max="6900" width="14.125" style="133" customWidth="1"/>
    <col min="6901" max="6901" width="5.375" style="133" customWidth="1"/>
    <col min="6902" max="6902" width="44.875" style="133" customWidth="1"/>
    <col min="6903" max="6903" width="7.25" style="133" customWidth="1"/>
    <col min="6904" max="6904" width="6.375" style="133" customWidth="1"/>
    <col min="6905" max="6905" width="11.875" style="133" customWidth="1"/>
    <col min="6906" max="6906" width="14.625" style="133" customWidth="1"/>
    <col min="6907" max="6907" width="14.375" style="133" customWidth="1"/>
    <col min="6908" max="6908" width="12.75" style="133" customWidth="1"/>
    <col min="6909" max="6909" width="13.875" style="133" customWidth="1"/>
    <col min="6910" max="6910" width="14.375" style="133" customWidth="1"/>
    <col min="6911" max="6911" width="12.75" style="133" customWidth="1"/>
    <col min="6912" max="6912" width="13.875" style="133" customWidth="1"/>
    <col min="6913" max="6913" width="14.375" style="133" customWidth="1"/>
    <col min="6914" max="6914" width="12.75" style="133" customWidth="1"/>
    <col min="6915" max="6917" width="7.375" style="133" customWidth="1"/>
    <col min="6918" max="6918" width="10.75" style="133" customWidth="1"/>
    <col min="6919" max="7151" width="9.125" style="133"/>
    <col min="7152" max="7152" width="6.625" style="133" customWidth="1"/>
    <col min="7153" max="7153" width="11.375" style="133" customWidth="1"/>
    <col min="7154" max="7154" width="6.875" style="133" customWidth="1"/>
    <col min="7155" max="7155" width="16.375" style="133" customWidth="1"/>
    <col min="7156" max="7156" width="14.125" style="133" customWidth="1"/>
    <col min="7157" max="7157" width="5.375" style="133" customWidth="1"/>
    <col min="7158" max="7158" width="44.875" style="133" customWidth="1"/>
    <col min="7159" max="7159" width="7.25" style="133" customWidth="1"/>
    <col min="7160" max="7160" width="6.375" style="133" customWidth="1"/>
    <col min="7161" max="7161" width="11.875" style="133" customWidth="1"/>
    <col min="7162" max="7162" width="14.625" style="133" customWidth="1"/>
    <col min="7163" max="7163" width="14.375" style="133" customWidth="1"/>
    <col min="7164" max="7164" width="12.75" style="133" customWidth="1"/>
    <col min="7165" max="7165" width="13.875" style="133" customWidth="1"/>
    <col min="7166" max="7166" width="14.375" style="133" customWidth="1"/>
    <col min="7167" max="7167" width="12.75" style="133" customWidth="1"/>
    <col min="7168" max="7168" width="13.875" style="133" customWidth="1"/>
    <col min="7169" max="7169" width="14.375" style="133" customWidth="1"/>
    <col min="7170" max="7170" width="12.75" style="133" customWidth="1"/>
    <col min="7171" max="7173" width="7.375" style="133" customWidth="1"/>
    <col min="7174" max="7174" width="10.75" style="133" customWidth="1"/>
    <col min="7175" max="7407" width="9.125" style="133"/>
    <col min="7408" max="7408" width="6.625" style="133" customWidth="1"/>
    <col min="7409" max="7409" width="11.375" style="133" customWidth="1"/>
    <col min="7410" max="7410" width="6.875" style="133" customWidth="1"/>
    <col min="7411" max="7411" width="16.375" style="133" customWidth="1"/>
    <col min="7412" max="7412" width="14.125" style="133" customWidth="1"/>
    <col min="7413" max="7413" width="5.375" style="133" customWidth="1"/>
    <col min="7414" max="7414" width="44.875" style="133" customWidth="1"/>
    <col min="7415" max="7415" width="7.25" style="133" customWidth="1"/>
    <col min="7416" max="7416" width="6.375" style="133" customWidth="1"/>
    <col min="7417" max="7417" width="11.875" style="133" customWidth="1"/>
    <col min="7418" max="7418" width="14.625" style="133" customWidth="1"/>
    <col min="7419" max="7419" width="14.375" style="133" customWidth="1"/>
    <col min="7420" max="7420" width="12.75" style="133" customWidth="1"/>
    <col min="7421" max="7421" width="13.875" style="133" customWidth="1"/>
    <col min="7422" max="7422" width="14.375" style="133" customWidth="1"/>
    <col min="7423" max="7423" width="12.75" style="133" customWidth="1"/>
    <col min="7424" max="7424" width="13.875" style="133" customWidth="1"/>
    <col min="7425" max="7425" width="14.375" style="133" customWidth="1"/>
    <col min="7426" max="7426" width="12.75" style="133" customWidth="1"/>
    <col min="7427" max="7429" width="7.375" style="133" customWidth="1"/>
    <col min="7430" max="7430" width="10.75" style="133" customWidth="1"/>
    <col min="7431" max="7663" width="9.125" style="133"/>
    <col min="7664" max="7664" width="6.625" style="133" customWidth="1"/>
    <col min="7665" max="7665" width="11.375" style="133" customWidth="1"/>
    <col min="7666" max="7666" width="6.875" style="133" customWidth="1"/>
    <col min="7667" max="7667" width="16.375" style="133" customWidth="1"/>
    <col min="7668" max="7668" width="14.125" style="133" customWidth="1"/>
    <col min="7669" max="7669" width="5.375" style="133" customWidth="1"/>
    <col min="7670" max="7670" width="44.875" style="133" customWidth="1"/>
    <col min="7671" max="7671" width="7.25" style="133" customWidth="1"/>
    <col min="7672" max="7672" width="6.375" style="133" customWidth="1"/>
    <col min="7673" max="7673" width="11.875" style="133" customWidth="1"/>
    <col min="7674" max="7674" width="14.625" style="133" customWidth="1"/>
    <col min="7675" max="7675" width="14.375" style="133" customWidth="1"/>
    <col min="7676" max="7676" width="12.75" style="133" customWidth="1"/>
    <col min="7677" max="7677" width="13.875" style="133" customWidth="1"/>
    <col min="7678" max="7678" width="14.375" style="133" customWidth="1"/>
    <col min="7679" max="7679" width="12.75" style="133" customWidth="1"/>
    <col min="7680" max="7680" width="13.875" style="133" customWidth="1"/>
    <col min="7681" max="7681" width="14.375" style="133" customWidth="1"/>
    <col min="7682" max="7682" width="12.75" style="133" customWidth="1"/>
    <col min="7683" max="7685" width="7.375" style="133" customWidth="1"/>
    <col min="7686" max="7686" width="10.75" style="133" customWidth="1"/>
    <col min="7687" max="7919" width="9.125" style="133"/>
    <col min="7920" max="7920" width="6.625" style="133" customWidth="1"/>
    <col min="7921" max="7921" width="11.375" style="133" customWidth="1"/>
    <col min="7922" max="7922" width="6.875" style="133" customWidth="1"/>
    <col min="7923" max="7923" width="16.375" style="133" customWidth="1"/>
    <col min="7924" max="7924" width="14.125" style="133" customWidth="1"/>
    <col min="7925" max="7925" width="5.375" style="133" customWidth="1"/>
    <col min="7926" max="7926" width="44.875" style="133" customWidth="1"/>
    <col min="7927" max="7927" width="7.25" style="133" customWidth="1"/>
    <col min="7928" max="7928" width="6.375" style="133" customWidth="1"/>
    <col min="7929" max="7929" width="11.875" style="133" customWidth="1"/>
    <col min="7930" max="7930" width="14.625" style="133" customWidth="1"/>
    <col min="7931" max="7931" width="14.375" style="133" customWidth="1"/>
    <col min="7932" max="7932" width="12.75" style="133" customWidth="1"/>
    <col min="7933" max="7933" width="13.875" style="133" customWidth="1"/>
    <col min="7934" max="7934" width="14.375" style="133" customWidth="1"/>
    <col min="7935" max="7935" width="12.75" style="133" customWidth="1"/>
    <col min="7936" max="7936" width="13.875" style="133" customWidth="1"/>
    <col min="7937" max="7937" width="14.375" style="133" customWidth="1"/>
    <col min="7938" max="7938" width="12.75" style="133" customWidth="1"/>
    <col min="7939" max="7941" width="7.375" style="133" customWidth="1"/>
    <col min="7942" max="7942" width="10.75" style="133" customWidth="1"/>
    <col min="7943" max="8175" width="9.125" style="133"/>
    <col min="8176" max="8176" width="6.625" style="133" customWidth="1"/>
    <col min="8177" max="8177" width="11.375" style="133" customWidth="1"/>
    <col min="8178" max="8178" width="6.875" style="133" customWidth="1"/>
    <col min="8179" max="8179" width="16.375" style="133" customWidth="1"/>
    <col min="8180" max="8180" width="14.125" style="133" customWidth="1"/>
    <col min="8181" max="8181" width="5.375" style="133" customWidth="1"/>
    <col min="8182" max="8182" width="44.875" style="133" customWidth="1"/>
    <col min="8183" max="8183" width="7.25" style="133" customWidth="1"/>
    <col min="8184" max="8184" width="6.375" style="133" customWidth="1"/>
    <col min="8185" max="8185" width="11.875" style="133" customWidth="1"/>
    <col min="8186" max="8186" width="14.625" style="133" customWidth="1"/>
    <col min="8187" max="8187" width="14.375" style="133" customWidth="1"/>
    <col min="8188" max="8188" width="12.75" style="133" customWidth="1"/>
    <col min="8189" max="8189" width="13.875" style="133" customWidth="1"/>
    <col min="8190" max="8190" width="14.375" style="133" customWidth="1"/>
    <col min="8191" max="8191" width="12.75" style="133" customWidth="1"/>
    <col min="8192" max="8192" width="13.875" style="133" customWidth="1"/>
    <col min="8193" max="8193" width="14.375" style="133" customWidth="1"/>
    <col min="8194" max="8194" width="12.75" style="133" customWidth="1"/>
    <col min="8195" max="8197" width="7.375" style="133" customWidth="1"/>
    <col min="8198" max="8198" width="10.75" style="133" customWidth="1"/>
    <col min="8199" max="8431" width="9.125" style="133"/>
    <col min="8432" max="8432" width="6.625" style="133" customWidth="1"/>
    <col min="8433" max="8433" width="11.375" style="133" customWidth="1"/>
    <col min="8434" max="8434" width="6.875" style="133" customWidth="1"/>
    <col min="8435" max="8435" width="16.375" style="133" customWidth="1"/>
    <col min="8436" max="8436" width="14.125" style="133" customWidth="1"/>
    <col min="8437" max="8437" width="5.375" style="133" customWidth="1"/>
    <col min="8438" max="8438" width="44.875" style="133" customWidth="1"/>
    <col min="8439" max="8439" width="7.25" style="133" customWidth="1"/>
    <col min="8440" max="8440" width="6.375" style="133" customWidth="1"/>
    <col min="8441" max="8441" width="11.875" style="133" customWidth="1"/>
    <col min="8442" max="8442" width="14.625" style="133" customWidth="1"/>
    <col min="8443" max="8443" width="14.375" style="133" customWidth="1"/>
    <col min="8444" max="8444" width="12.75" style="133" customWidth="1"/>
    <col min="8445" max="8445" width="13.875" style="133" customWidth="1"/>
    <col min="8446" max="8446" width="14.375" style="133" customWidth="1"/>
    <col min="8447" max="8447" width="12.75" style="133" customWidth="1"/>
    <col min="8448" max="8448" width="13.875" style="133" customWidth="1"/>
    <col min="8449" max="8449" width="14.375" style="133" customWidth="1"/>
    <col min="8450" max="8450" width="12.75" style="133" customWidth="1"/>
    <col min="8451" max="8453" width="7.375" style="133" customWidth="1"/>
    <col min="8454" max="8454" width="10.75" style="133" customWidth="1"/>
    <col min="8455" max="8687" width="9.125" style="133"/>
    <col min="8688" max="8688" width="6.625" style="133" customWidth="1"/>
    <col min="8689" max="8689" width="11.375" style="133" customWidth="1"/>
    <col min="8690" max="8690" width="6.875" style="133" customWidth="1"/>
    <col min="8691" max="8691" width="16.375" style="133" customWidth="1"/>
    <col min="8692" max="8692" width="14.125" style="133" customWidth="1"/>
    <col min="8693" max="8693" width="5.375" style="133" customWidth="1"/>
    <col min="8694" max="8694" width="44.875" style="133" customWidth="1"/>
    <col min="8695" max="8695" width="7.25" style="133" customWidth="1"/>
    <col min="8696" max="8696" width="6.375" style="133" customWidth="1"/>
    <col min="8697" max="8697" width="11.875" style="133" customWidth="1"/>
    <col min="8698" max="8698" width="14.625" style="133" customWidth="1"/>
    <col min="8699" max="8699" width="14.375" style="133" customWidth="1"/>
    <col min="8700" max="8700" width="12.75" style="133" customWidth="1"/>
    <col min="8701" max="8701" width="13.875" style="133" customWidth="1"/>
    <col min="8702" max="8702" width="14.375" style="133" customWidth="1"/>
    <col min="8703" max="8703" width="12.75" style="133" customWidth="1"/>
    <col min="8704" max="8704" width="13.875" style="133" customWidth="1"/>
    <col min="8705" max="8705" width="14.375" style="133" customWidth="1"/>
    <col min="8706" max="8706" width="12.75" style="133" customWidth="1"/>
    <col min="8707" max="8709" width="7.375" style="133" customWidth="1"/>
    <col min="8710" max="8710" width="10.75" style="133" customWidth="1"/>
    <col min="8711" max="8943" width="9.125" style="133"/>
    <col min="8944" max="8944" width="6.625" style="133" customWidth="1"/>
    <col min="8945" max="8945" width="11.375" style="133" customWidth="1"/>
    <col min="8946" max="8946" width="6.875" style="133" customWidth="1"/>
    <col min="8947" max="8947" width="16.375" style="133" customWidth="1"/>
    <col min="8948" max="8948" width="14.125" style="133" customWidth="1"/>
    <col min="8949" max="8949" width="5.375" style="133" customWidth="1"/>
    <col min="8950" max="8950" width="44.875" style="133" customWidth="1"/>
    <col min="8951" max="8951" width="7.25" style="133" customWidth="1"/>
    <col min="8952" max="8952" width="6.375" style="133" customWidth="1"/>
    <col min="8953" max="8953" width="11.875" style="133" customWidth="1"/>
    <col min="8954" max="8954" width="14.625" style="133" customWidth="1"/>
    <col min="8955" max="8955" width="14.375" style="133" customWidth="1"/>
    <col min="8956" max="8956" width="12.75" style="133" customWidth="1"/>
    <col min="8957" max="8957" width="13.875" style="133" customWidth="1"/>
    <col min="8958" max="8958" width="14.375" style="133" customWidth="1"/>
    <col min="8959" max="8959" width="12.75" style="133" customWidth="1"/>
    <col min="8960" max="8960" width="13.875" style="133" customWidth="1"/>
    <col min="8961" max="8961" width="14.375" style="133" customWidth="1"/>
    <col min="8962" max="8962" width="12.75" style="133" customWidth="1"/>
    <col min="8963" max="8965" width="7.375" style="133" customWidth="1"/>
    <col min="8966" max="8966" width="10.75" style="133" customWidth="1"/>
    <col min="8967" max="9199" width="9.125" style="133"/>
    <col min="9200" max="9200" width="6.625" style="133" customWidth="1"/>
    <col min="9201" max="9201" width="11.375" style="133" customWidth="1"/>
    <col min="9202" max="9202" width="6.875" style="133" customWidth="1"/>
    <col min="9203" max="9203" width="16.375" style="133" customWidth="1"/>
    <col min="9204" max="9204" width="14.125" style="133" customWidth="1"/>
    <col min="9205" max="9205" width="5.375" style="133" customWidth="1"/>
    <col min="9206" max="9206" width="44.875" style="133" customWidth="1"/>
    <col min="9207" max="9207" width="7.25" style="133" customWidth="1"/>
    <col min="9208" max="9208" width="6.375" style="133" customWidth="1"/>
    <col min="9209" max="9209" width="11.875" style="133" customWidth="1"/>
    <col min="9210" max="9210" width="14.625" style="133" customWidth="1"/>
    <col min="9211" max="9211" width="14.375" style="133" customWidth="1"/>
    <col min="9212" max="9212" width="12.75" style="133" customWidth="1"/>
    <col min="9213" max="9213" width="13.875" style="133" customWidth="1"/>
    <col min="9214" max="9214" width="14.375" style="133" customWidth="1"/>
    <col min="9215" max="9215" width="12.75" style="133" customWidth="1"/>
    <col min="9216" max="9216" width="13.875" style="133" customWidth="1"/>
    <col min="9217" max="9217" width="14.375" style="133" customWidth="1"/>
    <col min="9218" max="9218" width="12.75" style="133" customWidth="1"/>
    <col min="9219" max="9221" width="7.375" style="133" customWidth="1"/>
    <col min="9222" max="9222" width="10.75" style="133" customWidth="1"/>
    <col min="9223" max="9455" width="9.125" style="133"/>
    <col min="9456" max="9456" width="6.625" style="133" customWidth="1"/>
    <col min="9457" max="9457" width="11.375" style="133" customWidth="1"/>
    <col min="9458" max="9458" width="6.875" style="133" customWidth="1"/>
    <col min="9459" max="9459" width="16.375" style="133" customWidth="1"/>
    <col min="9460" max="9460" width="14.125" style="133" customWidth="1"/>
    <col min="9461" max="9461" width="5.375" style="133" customWidth="1"/>
    <col min="9462" max="9462" width="44.875" style="133" customWidth="1"/>
    <col min="9463" max="9463" width="7.25" style="133" customWidth="1"/>
    <col min="9464" max="9464" width="6.375" style="133" customWidth="1"/>
    <col min="9465" max="9465" width="11.875" style="133" customWidth="1"/>
    <col min="9466" max="9466" width="14.625" style="133" customWidth="1"/>
    <col min="9467" max="9467" width="14.375" style="133" customWidth="1"/>
    <col min="9468" max="9468" width="12.75" style="133" customWidth="1"/>
    <col min="9469" max="9469" width="13.875" style="133" customWidth="1"/>
    <col min="9470" max="9470" width="14.375" style="133" customWidth="1"/>
    <col min="9471" max="9471" width="12.75" style="133" customWidth="1"/>
    <col min="9472" max="9472" width="13.875" style="133" customWidth="1"/>
    <col min="9473" max="9473" width="14.375" style="133" customWidth="1"/>
    <col min="9474" max="9474" width="12.75" style="133" customWidth="1"/>
    <col min="9475" max="9477" width="7.375" style="133" customWidth="1"/>
    <col min="9478" max="9478" width="10.75" style="133" customWidth="1"/>
    <col min="9479" max="9711" width="9.125" style="133"/>
    <col min="9712" max="9712" width="6.625" style="133" customWidth="1"/>
    <col min="9713" max="9713" width="11.375" style="133" customWidth="1"/>
    <col min="9714" max="9714" width="6.875" style="133" customWidth="1"/>
    <col min="9715" max="9715" width="16.375" style="133" customWidth="1"/>
    <col min="9716" max="9716" width="14.125" style="133" customWidth="1"/>
    <col min="9717" max="9717" width="5.375" style="133" customWidth="1"/>
    <col min="9718" max="9718" width="44.875" style="133" customWidth="1"/>
    <col min="9719" max="9719" width="7.25" style="133" customWidth="1"/>
    <col min="9720" max="9720" width="6.375" style="133" customWidth="1"/>
    <col min="9721" max="9721" width="11.875" style="133" customWidth="1"/>
    <col min="9722" max="9722" width="14.625" style="133" customWidth="1"/>
    <col min="9723" max="9723" width="14.375" style="133" customWidth="1"/>
    <col min="9724" max="9724" width="12.75" style="133" customWidth="1"/>
    <col min="9725" max="9725" width="13.875" style="133" customWidth="1"/>
    <col min="9726" max="9726" width="14.375" style="133" customWidth="1"/>
    <col min="9727" max="9727" width="12.75" style="133" customWidth="1"/>
    <col min="9728" max="9728" width="13.875" style="133" customWidth="1"/>
    <col min="9729" max="9729" width="14.375" style="133" customWidth="1"/>
    <col min="9730" max="9730" width="12.75" style="133" customWidth="1"/>
    <col min="9731" max="9733" width="7.375" style="133" customWidth="1"/>
    <col min="9734" max="9734" width="10.75" style="133" customWidth="1"/>
    <col min="9735" max="9967" width="9.125" style="133"/>
    <col min="9968" max="9968" width="6.625" style="133" customWidth="1"/>
    <col min="9969" max="9969" width="11.375" style="133" customWidth="1"/>
    <col min="9970" max="9970" width="6.875" style="133" customWidth="1"/>
    <col min="9971" max="9971" width="16.375" style="133" customWidth="1"/>
    <col min="9972" max="9972" width="14.125" style="133" customWidth="1"/>
    <col min="9973" max="9973" width="5.375" style="133" customWidth="1"/>
    <col min="9974" max="9974" width="44.875" style="133" customWidth="1"/>
    <col min="9975" max="9975" width="7.25" style="133" customWidth="1"/>
    <col min="9976" max="9976" width="6.375" style="133" customWidth="1"/>
    <col min="9977" max="9977" width="11.875" style="133" customWidth="1"/>
    <col min="9978" max="9978" width="14.625" style="133" customWidth="1"/>
    <col min="9979" max="9979" width="14.375" style="133" customWidth="1"/>
    <col min="9980" max="9980" width="12.75" style="133" customWidth="1"/>
    <col min="9981" max="9981" width="13.875" style="133" customWidth="1"/>
    <col min="9982" max="9982" width="14.375" style="133" customWidth="1"/>
    <col min="9983" max="9983" width="12.75" style="133" customWidth="1"/>
    <col min="9984" max="9984" width="13.875" style="133" customWidth="1"/>
    <col min="9985" max="9985" width="14.375" style="133" customWidth="1"/>
    <col min="9986" max="9986" width="12.75" style="133" customWidth="1"/>
    <col min="9987" max="9989" width="7.375" style="133" customWidth="1"/>
    <col min="9990" max="9990" width="10.75" style="133" customWidth="1"/>
    <col min="9991" max="10223" width="9.125" style="133"/>
    <col min="10224" max="10224" width="6.625" style="133" customWidth="1"/>
    <col min="10225" max="10225" width="11.375" style="133" customWidth="1"/>
    <col min="10226" max="10226" width="6.875" style="133" customWidth="1"/>
    <col min="10227" max="10227" width="16.375" style="133" customWidth="1"/>
    <col min="10228" max="10228" width="14.125" style="133" customWidth="1"/>
    <col min="10229" max="10229" width="5.375" style="133" customWidth="1"/>
    <col min="10230" max="10230" width="44.875" style="133" customWidth="1"/>
    <col min="10231" max="10231" width="7.25" style="133" customWidth="1"/>
    <col min="10232" max="10232" width="6.375" style="133" customWidth="1"/>
    <col min="10233" max="10233" width="11.875" style="133" customWidth="1"/>
    <col min="10234" max="10234" width="14.625" style="133" customWidth="1"/>
    <col min="10235" max="10235" width="14.375" style="133" customWidth="1"/>
    <col min="10236" max="10236" width="12.75" style="133" customWidth="1"/>
    <col min="10237" max="10237" width="13.875" style="133" customWidth="1"/>
    <col min="10238" max="10238" width="14.375" style="133" customWidth="1"/>
    <col min="10239" max="10239" width="12.75" style="133" customWidth="1"/>
    <col min="10240" max="10240" width="13.875" style="133" customWidth="1"/>
    <col min="10241" max="10241" width="14.375" style="133" customWidth="1"/>
    <col min="10242" max="10242" width="12.75" style="133" customWidth="1"/>
    <col min="10243" max="10245" width="7.375" style="133" customWidth="1"/>
    <col min="10246" max="10246" width="10.75" style="133" customWidth="1"/>
    <col min="10247" max="10479" width="9.125" style="133"/>
    <col min="10480" max="10480" width="6.625" style="133" customWidth="1"/>
    <col min="10481" max="10481" width="11.375" style="133" customWidth="1"/>
    <col min="10482" max="10482" width="6.875" style="133" customWidth="1"/>
    <col min="10483" max="10483" width="16.375" style="133" customWidth="1"/>
    <col min="10484" max="10484" width="14.125" style="133" customWidth="1"/>
    <col min="10485" max="10485" width="5.375" style="133" customWidth="1"/>
    <col min="10486" max="10486" width="44.875" style="133" customWidth="1"/>
    <col min="10487" max="10487" width="7.25" style="133" customWidth="1"/>
    <col min="10488" max="10488" width="6.375" style="133" customWidth="1"/>
    <col min="10489" max="10489" width="11.875" style="133" customWidth="1"/>
    <col min="10490" max="10490" width="14.625" style="133" customWidth="1"/>
    <col min="10491" max="10491" width="14.375" style="133" customWidth="1"/>
    <col min="10492" max="10492" width="12.75" style="133" customWidth="1"/>
    <col min="10493" max="10493" width="13.875" style="133" customWidth="1"/>
    <col min="10494" max="10494" width="14.375" style="133" customWidth="1"/>
    <col min="10495" max="10495" width="12.75" style="133" customWidth="1"/>
    <col min="10496" max="10496" width="13.875" style="133" customWidth="1"/>
    <col min="10497" max="10497" width="14.375" style="133" customWidth="1"/>
    <col min="10498" max="10498" width="12.75" style="133" customWidth="1"/>
    <col min="10499" max="10501" width="7.375" style="133" customWidth="1"/>
    <col min="10502" max="10502" width="10.75" style="133" customWidth="1"/>
    <col min="10503" max="10735" width="9.125" style="133"/>
    <col min="10736" max="10736" width="6.625" style="133" customWidth="1"/>
    <col min="10737" max="10737" width="11.375" style="133" customWidth="1"/>
    <col min="10738" max="10738" width="6.875" style="133" customWidth="1"/>
    <col min="10739" max="10739" width="16.375" style="133" customWidth="1"/>
    <col min="10740" max="10740" width="14.125" style="133" customWidth="1"/>
    <col min="10741" max="10741" width="5.375" style="133" customWidth="1"/>
    <col min="10742" max="10742" width="44.875" style="133" customWidth="1"/>
    <col min="10743" max="10743" width="7.25" style="133" customWidth="1"/>
    <col min="10744" max="10744" width="6.375" style="133" customWidth="1"/>
    <col min="10745" max="10745" width="11.875" style="133" customWidth="1"/>
    <col min="10746" max="10746" width="14.625" style="133" customWidth="1"/>
    <col min="10747" max="10747" width="14.375" style="133" customWidth="1"/>
    <col min="10748" max="10748" width="12.75" style="133" customWidth="1"/>
    <col min="10749" max="10749" width="13.875" style="133" customWidth="1"/>
    <col min="10750" max="10750" width="14.375" style="133" customWidth="1"/>
    <col min="10751" max="10751" width="12.75" style="133" customWidth="1"/>
    <col min="10752" max="10752" width="13.875" style="133" customWidth="1"/>
    <col min="10753" max="10753" width="14.375" style="133" customWidth="1"/>
    <col min="10754" max="10754" width="12.75" style="133" customWidth="1"/>
    <col min="10755" max="10757" width="7.375" style="133" customWidth="1"/>
    <col min="10758" max="10758" width="10.75" style="133" customWidth="1"/>
    <col min="10759" max="10991" width="9.125" style="133"/>
    <col min="10992" max="10992" width="6.625" style="133" customWidth="1"/>
    <col min="10993" max="10993" width="11.375" style="133" customWidth="1"/>
    <col min="10994" max="10994" width="6.875" style="133" customWidth="1"/>
    <col min="10995" max="10995" width="16.375" style="133" customWidth="1"/>
    <col min="10996" max="10996" width="14.125" style="133" customWidth="1"/>
    <col min="10997" max="10997" width="5.375" style="133" customWidth="1"/>
    <col min="10998" max="10998" width="44.875" style="133" customWidth="1"/>
    <col min="10999" max="10999" width="7.25" style="133" customWidth="1"/>
    <col min="11000" max="11000" width="6.375" style="133" customWidth="1"/>
    <col min="11001" max="11001" width="11.875" style="133" customWidth="1"/>
    <col min="11002" max="11002" width="14.625" style="133" customWidth="1"/>
    <col min="11003" max="11003" width="14.375" style="133" customWidth="1"/>
    <col min="11004" max="11004" width="12.75" style="133" customWidth="1"/>
    <col min="11005" max="11005" width="13.875" style="133" customWidth="1"/>
    <col min="11006" max="11006" width="14.375" style="133" customWidth="1"/>
    <col min="11007" max="11007" width="12.75" style="133" customWidth="1"/>
    <col min="11008" max="11008" width="13.875" style="133" customWidth="1"/>
    <col min="11009" max="11009" width="14.375" style="133" customWidth="1"/>
    <col min="11010" max="11010" width="12.75" style="133" customWidth="1"/>
    <col min="11011" max="11013" width="7.375" style="133" customWidth="1"/>
    <col min="11014" max="11014" width="10.75" style="133" customWidth="1"/>
    <col min="11015" max="11247" width="9.125" style="133"/>
    <col min="11248" max="11248" width="6.625" style="133" customWidth="1"/>
    <col min="11249" max="11249" width="11.375" style="133" customWidth="1"/>
    <col min="11250" max="11250" width="6.875" style="133" customWidth="1"/>
    <col min="11251" max="11251" width="16.375" style="133" customWidth="1"/>
    <col min="11252" max="11252" width="14.125" style="133" customWidth="1"/>
    <col min="11253" max="11253" width="5.375" style="133" customWidth="1"/>
    <col min="11254" max="11254" width="44.875" style="133" customWidth="1"/>
    <col min="11255" max="11255" width="7.25" style="133" customWidth="1"/>
    <col min="11256" max="11256" width="6.375" style="133" customWidth="1"/>
    <col min="11257" max="11257" width="11.875" style="133" customWidth="1"/>
    <col min="11258" max="11258" width="14.625" style="133" customWidth="1"/>
    <col min="11259" max="11259" width="14.375" style="133" customWidth="1"/>
    <col min="11260" max="11260" width="12.75" style="133" customWidth="1"/>
    <col min="11261" max="11261" width="13.875" style="133" customWidth="1"/>
    <col min="11262" max="11262" width="14.375" style="133" customWidth="1"/>
    <col min="11263" max="11263" width="12.75" style="133" customWidth="1"/>
    <col min="11264" max="11264" width="13.875" style="133" customWidth="1"/>
    <col min="11265" max="11265" width="14.375" style="133" customWidth="1"/>
    <col min="11266" max="11266" width="12.75" style="133" customWidth="1"/>
    <col min="11267" max="11269" width="7.375" style="133" customWidth="1"/>
    <col min="11270" max="11270" width="10.75" style="133" customWidth="1"/>
    <col min="11271" max="11503" width="9.125" style="133"/>
    <col min="11504" max="11504" width="6.625" style="133" customWidth="1"/>
    <col min="11505" max="11505" width="11.375" style="133" customWidth="1"/>
    <col min="11506" max="11506" width="6.875" style="133" customWidth="1"/>
    <col min="11507" max="11507" width="16.375" style="133" customWidth="1"/>
    <col min="11508" max="11508" width="14.125" style="133" customWidth="1"/>
    <col min="11509" max="11509" width="5.375" style="133" customWidth="1"/>
    <col min="11510" max="11510" width="44.875" style="133" customWidth="1"/>
    <col min="11511" max="11511" width="7.25" style="133" customWidth="1"/>
    <col min="11512" max="11512" width="6.375" style="133" customWidth="1"/>
    <col min="11513" max="11513" width="11.875" style="133" customWidth="1"/>
    <col min="11514" max="11514" width="14.625" style="133" customWidth="1"/>
    <col min="11515" max="11515" width="14.375" style="133" customWidth="1"/>
    <col min="11516" max="11516" width="12.75" style="133" customWidth="1"/>
    <col min="11517" max="11517" width="13.875" style="133" customWidth="1"/>
    <col min="11518" max="11518" width="14.375" style="133" customWidth="1"/>
    <col min="11519" max="11519" width="12.75" style="133" customWidth="1"/>
    <col min="11520" max="11520" width="13.875" style="133" customWidth="1"/>
    <col min="11521" max="11521" width="14.375" style="133" customWidth="1"/>
    <col min="11522" max="11522" width="12.75" style="133" customWidth="1"/>
    <col min="11523" max="11525" width="7.375" style="133" customWidth="1"/>
    <col min="11526" max="11526" width="10.75" style="133" customWidth="1"/>
    <col min="11527" max="11759" width="9.125" style="133"/>
    <col min="11760" max="11760" width="6.625" style="133" customWidth="1"/>
    <col min="11761" max="11761" width="11.375" style="133" customWidth="1"/>
    <col min="11762" max="11762" width="6.875" style="133" customWidth="1"/>
    <col min="11763" max="11763" width="16.375" style="133" customWidth="1"/>
    <col min="11764" max="11764" width="14.125" style="133" customWidth="1"/>
    <col min="11765" max="11765" width="5.375" style="133" customWidth="1"/>
    <col min="11766" max="11766" width="44.875" style="133" customWidth="1"/>
    <col min="11767" max="11767" width="7.25" style="133" customWidth="1"/>
    <col min="11768" max="11768" width="6.375" style="133" customWidth="1"/>
    <col min="11769" max="11769" width="11.875" style="133" customWidth="1"/>
    <col min="11770" max="11770" width="14.625" style="133" customWidth="1"/>
    <col min="11771" max="11771" width="14.375" style="133" customWidth="1"/>
    <col min="11772" max="11772" width="12.75" style="133" customWidth="1"/>
    <col min="11773" max="11773" width="13.875" style="133" customWidth="1"/>
    <col min="11774" max="11774" width="14.375" style="133" customWidth="1"/>
    <col min="11775" max="11775" width="12.75" style="133" customWidth="1"/>
    <col min="11776" max="11776" width="13.875" style="133" customWidth="1"/>
    <col min="11777" max="11777" width="14.375" style="133" customWidth="1"/>
    <col min="11778" max="11778" width="12.75" style="133" customWidth="1"/>
    <col min="11779" max="11781" width="7.375" style="133" customWidth="1"/>
    <col min="11782" max="11782" width="10.75" style="133" customWidth="1"/>
    <col min="11783" max="12015" width="9.125" style="133"/>
    <col min="12016" max="12016" width="6.625" style="133" customWidth="1"/>
    <col min="12017" max="12017" width="11.375" style="133" customWidth="1"/>
    <col min="12018" max="12018" width="6.875" style="133" customWidth="1"/>
    <col min="12019" max="12019" width="16.375" style="133" customWidth="1"/>
    <col min="12020" max="12020" width="14.125" style="133" customWidth="1"/>
    <col min="12021" max="12021" width="5.375" style="133" customWidth="1"/>
    <col min="12022" max="12022" width="44.875" style="133" customWidth="1"/>
    <col min="12023" max="12023" width="7.25" style="133" customWidth="1"/>
    <col min="12024" max="12024" width="6.375" style="133" customWidth="1"/>
    <col min="12025" max="12025" width="11.875" style="133" customWidth="1"/>
    <col min="12026" max="12026" width="14.625" style="133" customWidth="1"/>
    <col min="12027" max="12027" width="14.375" style="133" customWidth="1"/>
    <col min="12028" max="12028" width="12.75" style="133" customWidth="1"/>
    <col min="12029" max="12029" width="13.875" style="133" customWidth="1"/>
    <col min="12030" max="12030" width="14.375" style="133" customWidth="1"/>
    <col min="12031" max="12031" width="12.75" style="133" customWidth="1"/>
    <col min="12032" max="12032" width="13.875" style="133" customWidth="1"/>
    <col min="12033" max="12033" width="14.375" style="133" customWidth="1"/>
    <col min="12034" max="12034" width="12.75" style="133" customWidth="1"/>
    <col min="12035" max="12037" width="7.375" style="133" customWidth="1"/>
    <col min="12038" max="12038" width="10.75" style="133" customWidth="1"/>
    <col min="12039" max="12271" width="9.125" style="133"/>
    <col min="12272" max="12272" width="6.625" style="133" customWidth="1"/>
    <col min="12273" max="12273" width="11.375" style="133" customWidth="1"/>
    <col min="12274" max="12274" width="6.875" style="133" customWidth="1"/>
    <col min="12275" max="12275" width="16.375" style="133" customWidth="1"/>
    <col min="12276" max="12276" width="14.125" style="133" customWidth="1"/>
    <col min="12277" max="12277" width="5.375" style="133" customWidth="1"/>
    <col min="12278" max="12278" width="44.875" style="133" customWidth="1"/>
    <col min="12279" max="12279" width="7.25" style="133" customWidth="1"/>
    <col min="12280" max="12280" width="6.375" style="133" customWidth="1"/>
    <col min="12281" max="12281" width="11.875" style="133" customWidth="1"/>
    <col min="12282" max="12282" width="14.625" style="133" customWidth="1"/>
    <col min="12283" max="12283" width="14.375" style="133" customWidth="1"/>
    <col min="12284" max="12284" width="12.75" style="133" customWidth="1"/>
    <col min="12285" max="12285" width="13.875" style="133" customWidth="1"/>
    <col min="12286" max="12286" width="14.375" style="133" customWidth="1"/>
    <col min="12287" max="12287" width="12.75" style="133" customWidth="1"/>
    <col min="12288" max="12288" width="13.875" style="133" customWidth="1"/>
    <col min="12289" max="12289" width="14.375" style="133" customWidth="1"/>
    <col min="12290" max="12290" width="12.75" style="133" customWidth="1"/>
    <col min="12291" max="12293" width="7.375" style="133" customWidth="1"/>
    <col min="12294" max="12294" width="10.75" style="133" customWidth="1"/>
    <col min="12295" max="12527" width="9.125" style="133"/>
    <col min="12528" max="12528" width="6.625" style="133" customWidth="1"/>
    <col min="12529" max="12529" width="11.375" style="133" customWidth="1"/>
    <col min="12530" max="12530" width="6.875" style="133" customWidth="1"/>
    <col min="12531" max="12531" width="16.375" style="133" customWidth="1"/>
    <col min="12532" max="12532" width="14.125" style="133" customWidth="1"/>
    <col min="12533" max="12533" width="5.375" style="133" customWidth="1"/>
    <col min="12534" max="12534" width="44.875" style="133" customWidth="1"/>
    <col min="12535" max="12535" width="7.25" style="133" customWidth="1"/>
    <col min="12536" max="12536" width="6.375" style="133" customWidth="1"/>
    <col min="12537" max="12537" width="11.875" style="133" customWidth="1"/>
    <col min="12538" max="12538" width="14.625" style="133" customWidth="1"/>
    <col min="12539" max="12539" width="14.375" style="133" customWidth="1"/>
    <col min="12540" max="12540" width="12.75" style="133" customWidth="1"/>
    <col min="12541" max="12541" width="13.875" style="133" customWidth="1"/>
    <col min="12542" max="12542" width="14.375" style="133" customWidth="1"/>
    <col min="12543" max="12543" width="12.75" style="133" customWidth="1"/>
    <col min="12544" max="12544" width="13.875" style="133" customWidth="1"/>
    <col min="12545" max="12545" width="14.375" style="133" customWidth="1"/>
    <col min="12546" max="12546" width="12.75" style="133" customWidth="1"/>
    <col min="12547" max="12549" width="7.375" style="133" customWidth="1"/>
    <col min="12550" max="12550" width="10.75" style="133" customWidth="1"/>
    <col min="12551" max="12783" width="9.125" style="133"/>
    <col min="12784" max="12784" width="6.625" style="133" customWidth="1"/>
    <col min="12785" max="12785" width="11.375" style="133" customWidth="1"/>
    <col min="12786" max="12786" width="6.875" style="133" customWidth="1"/>
    <col min="12787" max="12787" width="16.375" style="133" customWidth="1"/>
    <col min="12788" max="12788" width="14.125" style="133" customWidth="1"/>
    <col min="12789" max="12789" width="5.375" style="133" customWidth="1"/>
    <col min="12790" max="12790" width="44.875" style="133" customWidth="1"/>
    <col min="12791" max="12791" width="7.25" style="133" customWidth="1"/>
    <col min="12792" max="12792" width="6.375" style="133" customWidth="1"/>
    <col min="12793" max="12793" width="11.875" style="133" customWidth="1"/>
    <col min="12794" max="12794" width="14.625" style="133" customWidth="1"/>
    <col min="12795" max="12795" width="14.375" style="133" customWidth="1"/>
    <col min="12796" max="12796" width="12.75" style="133" customWidth="1"/>
    <col min="12797" max="12797" width="13.875" style="133" customWidth="1"/>
    <col min="12798" max="12798" width="14.375" style="133" customWidth="1"/>
    <col min="12799" max="12799" width="12.75" style="133" customWidth="1"/>
    <col min="12800" max="12800" width="13.875" style="133" customWidth="1"/>
    <col min="12801" max="12801" width="14.375" style="133" customWidth="1"/>
    <col min="12802" max="12802" width="12.75" style="133" customWidth="1"/>
    <col min="12803" max="12805" width="7.375" style="133" customWidth="1"/>
    <col min="12806" max="12806" width="10.75" style="133" customWidth="1"/>
    <col min="12807" max="13039" width="9.125" style="133"/>
    <col min="13040" max="13040" width="6.625" style="133" customWidth="1"/>
    <col min="13041" max="13041" width="11.375" style="133" customWidth="1"/>
    <col min="13042" max="13042" width="6.875" style="133" customWidth="1"/>
    <col min="13043" max="13043" width="16.375" style="133" customWidth="1"/>
    <col min="13044" max="13044" width="14.125" style="133" customWidth="1"/>
    <col min="13045" max="13045" width="5.375" style="133" customWidth="1"/>
    <col min="13046" max="13046" width="44.875" style="133" customWidth="1"/>
    <col min="13047" max="13047" width="7.25" style="133" customWidth="1"/>
    <col min="13048" max="13048" width="6.375" style="133" customWidth="1"/>
    <col min="13049" max="13049" width="11.875" style="133" customWidth="1"/>
    <col min="13050" max="13050" width="14.625" style="133" customWidth="1"/>
    <col min="13051" max="13051" width="14.375" style="133" customWidth="1"/>
    <col min="13052" max="13052" width="12.75" style="133" customWidth="1"/>
    <col min="13053" max="13053" width="13.875" style="133" customWidth="1"/>
    <col min="13054" max="13054" width="14.375" style="133" customWidth="1"/>
    <col min="13055" max="13055" width="12.75" style="133" customWidth="1"/>
    <col min="13056" max="13056" width="13.875" style="133" customWidth="1"/>
    <col min="13057" max="13057" width="14.375" style="133" customWidth="1"/>
    <col min="13058" max="13058" width="12.75" style="133" customWidth="1"/>
    <col min="13059" max="13061" width="7.375" style="133" customWidth="1"/>
    <col min="13062" max="13062" width="10.75" style="133" customWidth="1"/>
    <col min="13063" max="13295" width="9.125" style="133"/>
    <col min="13296" max="13296" width="6.625" style="133" customWidth="1"/>
    <col min="13297" max="13297" width="11.375" style="133" customWidth="1"/>
    <col min="13298" max="13298" width="6.875" style="133" customWidth="1"/>
    <col min="13299" max="13299" width="16.375" style="133" customWidth="1"/>
    <col min="13300" max="13300" width="14.125" style="133" customWidth="1"/>
    <col min="13301" max="13301" width="5.375" style="133" customWidth="1"/>
    <col min="13302" max="13302" width="44.875" style="133" customWidth="1"/>
    <col min="13303" max="13303" width="7.25" style="133" customWidth="1"/>
    <col min="13304" max="13304" width="6.375" style="133" customWidth="1"/>
    <col min="13305" max="13305" width="11.875" style="133" customWidth="1"/>
    <col min="13306" max="13306" width="14.625" style="133" customWidth="1"/>
    <col min="13307" max="13307" width="14.375" style="133" customWidth="1"/>
    <col min="13308" max="13308" width="12.75" style="133" customWidth="1"/>
    <col min="13309" max="13309" width="13.875" style="133" customWidth="1"/>
    <col min="13310" max="13310" width="14.375" style="133" customWidth="1"/>
    <col min="13311" max="13311" width="12.75" style="133" customWidth="1"/>
    <col min="13312" max="13312" width="13.875" style="133" customWidth="1"/>
    <col min="13313" max="13313" width="14.375" style="133" customWidth="1"/>
    <col min="13314" max="13314" width="12.75" style="133" customWidth="1"/>
    <col min="13315" max="13317" width="7.375" style="133" customWidth="1"/>
    <col min="13318" max="13318" width="10.75" style="133" customWidth="1"/>
    <col min="13319" max="13551" width="9.125" style="133"/>
    <col min="13552" max="13552" width="6.625" style="133" customWidth="1"/>
    <col min="13553" max="13553" width="11.375" style="133" customWidth="1"/>
    <col min="13554" max="13554" width="6.875" style="133" customWidth="1"/>
    <col min="13555" max="13555" width="16.375" style="133" customWidth="1"/>
    <col min="13556" max="13556" width="14.125" style="133" customWidth="1"/>
    <col min="13557" max="13557" width="5.375" style="133" customWidth="1"/>
    <col min="13558" max="13558" width="44.875" style="133" customWidth="1"/>
    <col min="13559" max="13559" width="7.25" style="133" customWidth="1"/>
    <col min="13560" max="13560" width="6.375" style="133" customWidth="1"/>
    <col min="13561" max="13561" width="11.875" style="133" customWidth="1"/>
    <col min="13562" max="13562" width="14.625" style="133" customWidth="1"/>
    <col min="13563" max="13563" width="14.375" style="133" customWidth="1"/>
    <col min="13564" max="13564" width="12.75" style="133" customWidth="1"/>
    <col min="13565" max="13565" width="13.875" style="133" customWidth="1"/>
    <col min="13566" max="13566" width="14.375" style="133" customWidth="1"/>
    <col min="13567" max="13567" width="12.75" style="133" customWidth="1"/>
    <col min="13568" max="13568" width="13.875" style="133" customWidth="1"/>
    <col min="13569" max="13569" width="14.375" style="133" customWidth="1"/>
    <col min="13570" max="13570" width="12.75" style="133" customWidth="1"/>
    <col min="13571" max="13573" width="7.375" style="133" customWidth="1"/>
    <col min="13574" max="13574" width="10.75" style="133" customWidth="1"/>
    <col min="13575" max="13807" width="9.125" style="133"/>
    <col min="13808" max="13808" width="6.625" style="133" customWidth="1"/>
    <col min="13809" max="13809" width="11.375" style="133" customWidth="1"/>
    <col min="13810" max="13810" width="6.875" style="133" customWidth="1"/>
    <col min="13811" max="13811" width="16.375" style="133" customWidth="1"/>
    <col min="13812" max="13812" width="14.125" style="133" customWidth="1"/>
    <col min="13813" max="13813" width="5.375" style="133" customWidth="1"/>
    <col min="13814" max="13814" width="44.875" style="133" customWidth="1"/>
    <col min="13815" max="13815" width="7.25" style="133" customWidth="1"/>
    <col min="13816" max="13816" width="6.375" style="133" customWidth="1"/>
    <col min="13817" max="13817" width="11.875" style="133" customWidth="1"/>
    <col min="13818" max="13818" width="14.625" style="133" customWidth="1"/>
    <col min="13819" max="13819" width="14.375" style="133" customWidth="1"/>
    <col min="13820" max="13820" width="12.75" style="133" customWidth="1"/>
    <col min="13821" max="13821" width="13.875" style="133" customWidth="1"/>
    <col min="13822" max="13822" width="14.375" style="133" customWidth="1"/>
    <col min="13823" max="13823" width="12.75" style="133" customWidth="1"/>
    <col min="13824" max="13824" width="13.875" style="133" customWidth="1"/>
    <col min="13825" max="13825" width="14.375" style="133" customWidth="1"/>
    <col min="13826" max="13826" width="12.75" style="133" customWidth="1"/>
    <col min="13827" max="13829" width="7.375" style="133" customWidth="1"/>
    <col min="13830" max="13830" width="10.75" style="133" customWidth="1"/>
    <col min="13831" max="14063" width="9.125" style="133"/>
    <col min="14064" max="14064" width="6.625" style="133" customWidth="1"/>
    <col min="14065" max="14065" width="11.375" style="133" customWidth="1"/>
    <col min="14066" max="14066" width="6.875" style="133" customWidth="1"/>
    <col min="14067" max="14067" width="16.375" style="133" customWidth="1"/>
    <col min="14068" max="14068" width="14.125" style="133" customWidth="1"/>
    <col min="14069" max="14069" width="5.375" style="133" customWidth="1"/>
    <col min="14070" max="14070" width="44.875" style="133" customWidth="1"/>
    <col min="14071" max="14071" width="7.25" style="133" customWidth="1"/>
    <col min="14072" max="14072" width="6.375" style="133" customWidth="1"/>
    <col min="14073" max="14073" width="11.875" style="133" customWidth="1"/>
    <col min="14074" max="14074" width="14.625" style="133" customWidth="1"/>
    <col min="14075" max="14075" width="14.375" style="133" customWidth="1"/>
    <col min="14076" max="14076" width="12.75" style="133" customWidth="1"/>
    <col min="14077" max="14077" width="13.875" style="133" customWidth="1"/>
    <col min="14078" max="14078" width="14.375" style="133" customWidth="1"/>
    <col min="14079" max="14079" width="12.75" style="133" customWidth="1"/>
    <col min="14080" max="14080" width="13.875" style="133" customWidth="1"/>
    <col min="14081" max="14081" width="14.375" style="133" customWidth="1"/>
    <col min="14082" max="14082" width="12.75" style="133" customWidth="1"/>
    <col min="14083" max="14085" width="7.375" style="133" customWidth="1"/>
    <col min="14086" max="14086" width="10.75" style="133" customWidth="1"/>
    <col min="14087" max="14319" width="9.125" style="133"/>
    <col min="14320" max="14320" width="6.625" style="133" customWidth="1"/>
    <col min="14321" max="14321" width="11.375" style="133" customWidth="1"/>
    <col min="14322" max="14322" width="6.875" style="133" customWidth="1"/>
    <col min="14323" max="14323" width="16.375" style="133" customWidth="1"/>
    <col min="14324" max="14324" width="14.125" style="133" customWidth="1"/>
    <col min="14325" max="14325" width="5.375" style="133" customWidth="1"/>
    <col min="14326" max="14326" width="44.875" style="133" customWidth="1"/>
    <col min="14327" max="14327" width="7.25" style="133" customWidth="1"/>
    <col min="14328" max="14328" width="6.375" style="133" customWidth="1"/>
    <col min="14329" max="14329" width="11.875" style="133" customWidth="1"/>
    <col min="14330" max="14330" width="14.625" style="133" customWidth="1"/>
    <col min="14331" max="14331" width="14.375" style="133" customWidth="1"/>
    <col min="14332" max="14332" width="12.75" style="133" customWidth="1"/>
    <col min="14333" max="14333" width="13.875" style="133" customWidth="1"/>
    <col min="14334" max="14334" width="14.375" style="133" customWidth="1"/>
    <col min="14335" max="14335" width="12.75" style="133" customWidth="1"/>
    <col min="14336" max="14336" width="13.875" style="133" customWidth="1"/>
    <col min="14337" max="14337" width="14.375" style="133" customWidth="1"/>
    <col min="14338" max="14338" width="12.75" style="133" customWidth="1"/>
    <col min="14339" max="14341" width="7.375" style="133" customWidth="1"/>
    <col min="14342" max="14342" width="10.75" style="133" customWidth="1"/>
    <col min="14343" max="14575" width="9.125" style="133"/>
    <col min="14576" max="14576" width="6.625" style="133" customWidth="1"/>
    <col min="14577" max="14577" width="11.375" style="133" customWidth="1"/>
    <col min="14578" max="14578" width="6.875" style="133" customWidth="1"/>
    <col min="14579" max="14579" width="16.375" style="133" customWidth="1"/>
    <col min="14580" max="14580" width="14.125" style="133" customWidth="1"/>
    <col min="14581" max="14581" width="5.375" style="133" customWidth="1"/>
    <col min="14582" max="14582" width="44.875" style="133" customWidth="1"/>
    <col min="14583" max="14583" width="7.25" style="133" customWidth="1"/>
    <col min="14584" max="14584" width="6.375" style="133" customWidth="1"/>
    <col min="14585" max="14585" width="11.875" style="133" customWidth="1"/>
    <col min="14586" max="14586" width="14.625" style="133" customWidth="1"/>
    <col min="14587" max="14587" width="14.375" style="133" customWidth="1"/>
    <col min="14588" max="14588" width="12.75" style="133" customWidth="1"/>
    <col min="14589" max="14589" width="13.875" style="133" customWidth="1"/>
    <col min="14590" max="14590" width="14.375" style="133" customWidth="1"/>
    <col min="14591" max="14591" width="12.75" style="133" customWidth="1"/>
    <col min="14592" max="14592" width="13.875" style="133" customWidth="1"/>
    <col min="14593" max="14593" width="14.375" style="133" customWidth="1"/>
    <col min="14594" max="14594" width="12.75" style="133" customWidth="1"/>
    <col min="14595" max="14597" width="7.375" style="133" customWidth="1"/>
    <col min="14598" max="14598" width="10.75" style="133" customWidth="1"/>
    <col min="14599" max="14831" width="9.125" style="133"/>
    <col min="14832" max="14832" width="6.625" style="133" customWidth="1"/>
    <col min="14833" max="14833" width="11.375" style="133" customWidth="1"/>
    <col min="14834" max="14834" width="6.875" style="133" customWidth="1"/>
    <col min="14835" max="14835" width="16.375" style="133" customWidth="1"/>
    <col min="14836" max="14836" width="14.125" style="133" customWidth="1"/>
    <col min="14837" max="14837" width="5.375" style="133" customWidth="1"/>
    <col min="14838" max="14838" width="44.875" style="133" customWidth="1"/>
    <col min="14839" max="14839" width="7.25" style="133" customWidth="1"/>
    <col min="14840" max="14840" width="6.375" style="133" customWidth="1"/>
    <col min="14841" max="14841" width="11.875" style="133" customWidth="1"/>
    <col min="14842" max="14842" width="14.625" style="133" customWidth="1"/>
    <col min="14843" max="14843" width="14.375" style="133" customWidth="1"/>
    <col min="14844" max="14844" width="12.75" style="133" customWidth="1"/>
    <col min="14845" max="14845" width="13.875" style="133" customWidth="1"/>
    <col min="14846" max="14846" width="14.375" style="133" customWidth="1"/>
    <col min="14847" max="14847" width="12.75" style="133" customWidth="1"/>
    <col min="14848" max="14848" width="13.875" style="133" customWidth="1"/>
    <col min="14849" max="14849" width="14.375" style="133" customWidth="1"/>
    <col min="14850" max="14850" width="12.75" style="133" customWidth="1"/>
    <col min="14851" max="14853" width="7.375" style="133" customWidth="1"/>
    <col min="14854" max="14854" width="10.75" style="133" customWidth="1"/>
    <col min="14855" max="15087" width="9.125" style="133"/>
    <col min="15088" max="15088" width="6.625" style="133" customWidth="1"/>
    <col min="15089" max="15089" width="11.375" style="133" customWidth="1"/>
    <col min="15090" max="15090" width="6.875" style="133" customWidth="1"/>
    <col min="15091" max="15091" width="16.375" style="133" customWidth="1"/>
    <col min="15092" max="15092" width="14.125" style="133" customWidth="1"/>
    <col min="15093" max="15093" width="5.375" style="133" customWidth="1"/>
    <col min="15094" max="15094" width="44.875" style="133" customWidth="1"/>
    <col min="15095" max="15095" width="7.25" style="133" customWidth="1"/>
    <col min="15096" max="15096" width="6.375" style="133" customWidth="1"/>
    <col min="15097" max="15097" width="11.875" style="133" customWidth="1"/>
    <col min="15098" max="15098" width="14.625" style="133" customWidth="1"/>
    <col min="15099" max="15099" width="14.375" style="133" customWidth="1"/>
    <col min="15100" max="15100" width="12.75" style="133" customWidth="1"/>
    <col min="15101" max="15101" width="13.875" style="133" customWidth="1"/>
    <col min="15102" max="15102" width="14.375" style="133" customWidth="1"/>
    <col min="15103" max="15103" width="12.75" style="133" customWidth="1"/>
    <col min="15104" max="15104" width="13.875" style="133" customWidth="1"/>
    <col min="15105" max="15105" width="14.375" style="133" customWidth="1"/>
    <col min="15106" max="15106" width="12.75" style="133" customWidth="1"/>
    <col min="15107" max="15109" width="7.375" style="133" customWidth="1"/>
    <col min="15110" max="15110" width="10.75" style="133" customWidth="1"/>
    <col min="15111" max="15343" width="9.125" style="133"/>
    <col min="15344" max="15344" width="6.625" style="133" customWidth="1"/>
    <col min="15345" max="15345" width="11.375" style="133" customWidth="1"/>
    <col min="15346" max="15346" width="6.875" style="133" customWidth="1"/>
    <col min="15347" max="15347" width="16.375" style="133" customWidth="1"/>
    <col min="15348" max="15348" width="14.125" style="133" customWidth="1"/>
    <col min="15349" max="15349" width="5.375" style="133" customWidth="1"/>
    <col min="15350" max="15350" width="44.875" style="133" customWidth="1"/>
    <col min="15351" max="15351" width="7.25" style="133" customWidth="1"/>
    <col min="15352" max="15352" width="6.375" style="133" customWidth="1"/>
    <col min="15353" max="15353" width="11.875" style="133" customWidth="1"/>
    <col min="15354" max="15354" width="14.625" style="133" customWidth="1"/>
    <col min="15355" max="15355" width="14.375" style="133" customWidth="1"/>
    <col min="15356" max="15356" width="12.75" style="133" customWidth="1"/>
    <col min="15357" max="15357" width="13.875" style="133" customWidth="1"/>
    <col min="15358" max="15358" width="14.375" style="133" customWidth="1"/>
    <col min="15359" max="15359" width="12.75" style="133" customWidth="1"/>
    <col min="15360" max="15360" width="13.875" style="133" customWidth="1"/>
    <col min="15361" max="15361" width="14.375" style="133" customWidth="1"/>
    <col min="15362" max="15362" width="12.75" style="133" customWidth="1"/>
    <col min="15363" max="15365" width="7.375" style="133" customWidth="1"/>
    <col min="15366" max="15366" width="10.75" style="133" customWidth="1"/>
    <col min="15367" max="15599" width="9.125" style="133"/>
    <col min="15600" max="15600" width="6.625" style="133" customWidth="1"/>
    <col min="15601" max="15601" width="11.375" style="133" customWidth="1"/>
    <col min="15602" max="15602" width="6.875" style="133" customWidth="1"/>
    <col min="15603" max="15603" width="16.375" style="133" customWidth="1"/>
    <col min="15604" max="15604" width="14.125" style="133" customWidth="1"/>
    <col min="15605" max="15605" width="5.375" style="133" customWidth="1"/>
    <col min="15606" max="15606" width="44.875" style="133" customWidth="1"/>
    <col min="15607" max="15607" width="7.25" style="133" customWidth="1"/>
    <col min="15608" max="15608" width="6.375" style="133" customWidth="1"/>
    <col min="15609" max="15609" width="11.875" style="133" customWidth="1"/>
    <col min="15610" max="15610" width="14.625" style="133" customWidth="1"/>
    <col min="15611" max="15611" width="14.375" style="133" customWidth="1"/>
    <col min="15612" max="15612" width="12.75" style="133" customWidth="1"/>
    <col min="15613" max="15613" width="13.875" style="133" customWidth="1"/>
    <col min="15614" max="15614" width="14.375" style="133" customWidth="1"/>
    <col min="15615" max="15615" width="12.75" style="133" customWidth="1"/>
    <col min="15616" max="15616" width="13.875" style="133" customWidth="1"/>
    <col min="15617" max="15617" width="14.375" style="133" customWidth="1"/>
    <col min="15618" max="15618" width="12.75" style="133" customWidth="1"/>
    <col min="15619" max="15621" width="7.375" style="133" customWidth="1"/>
    <col min="15622" max="15622" width="10.75" style="133" customWidth="1"/>
    <col min="15623" max="15855" width="9.125" style="133"/>
    <col min="15856" max="15856" width="6.625" style="133" customWidth="1"/>
    <col min="15857" max="15857" width="11.375" style="133" customWidth="1"/>
    <col min="15858" max="15858" width="6.875" style="133" customWidth="1"/>
    <col min="15859" max="15859" width="16.375" style="133" customWidth="1"/>
    <col min="15860" max="15860" width="14.125" style="133" customWidth="1"/>
    <col min="15861" max="15861" width="5.375" style="133" customWidth="1"/>
    <col min="15862" max="15862" width="44.875" style="133" customWidth="1"/>
    <col min="15863" max="15863" width="7.25" style="133" customWidth="1"/>
    <col min="15864" max="15864" width="6.375" style="133" customWidth="1"/>
    <col min="15865" max="15865" width="11.875" style="133" customWidth="1"/>
    <col min="15866" max="15866" width="14.625" style="133" customWidth="1"/>
    <col min="15867" max="15867" width="14.375" style="133" customWidth="1"/>
    <col min="15868" max="15868" width="12.75" style="133" customWidth="1"/>
    <col min="15869" max="15869" width="13.875" style="133" customWidth="1"/>
    <col min="15870" max="15870" width="14.375" style="133" customWidth="1"/>
    <col min="15871" max="15871" width="12.75" style="133" customWidth="1"/>
    <col min="15872" max="15872" width="13.875" style="133" customWidth="1"/>
    <col min="15873" max="15873" width="14.375" style="133" customWidth="1"/>
    <col min="15874" max="15874" width="12.75" style="133" customWidth="1"/>
    <col min="15875" max="15877" width="7.375" style="133" customWidth="1"/>
    <col min="15878" max="15878" width="10.75" style="133" customWidth="1"/>
    <col min="15879" max="16111" width="9.125" style="133"/>
    <col min="16112" max="16112" width="6.625" style="133" customWidth="1"/>
    <col min="16113" max="16113" width="11.375" style="133" customWidth="1"/>
    <col min="16114" max="16114" width="6.875" style="133" customWidth="1"/>
    <col min="16115" max="16115" width="16.375" style="133" customWidth="1"/>
    <col min="16116" max="16116" width="14.125" style="133" customWidth="1"/>
    <col min="16117" max="16117" width="5.375" style="133" customWidth="1"/>
    <col min="16118" max="16118" width="44.875" style="133" customWidth="1"/>
    <col min="16119" max="16119" width="7.25" style="133" customWidth="1"/>
    <col min="16120" max="16120" width="6.375" style="133" customWidth="1"/>
    <col min="16121" max="16121" width="11.875" style="133" customWidth="1"/>
    <col min="16122" max="16122" width="14.625" style="133" customWidth="1"/>
    <col min="16123" max="16123" width="14.375" style="133" customWidth="1"/>
    <col min="16124" max="16124" width="12.75" style="133" customWidth="1"/>
    <col min="16125" max="16125" width="13.875" style="133" customWidth="1"/>
    <col min="16126" max="16126" width="14.375" style="133" customWidth="1"/>
    <col min="16127" max="16127" width="12.75" style="133" customWidth="1"/>
    <col min="16128" max="16128" width="13.875" style="133" customWidth="1"/>
    <col min="16129" max="16129" width="14.375" style="133" customWidth="1"/>
    <col min="16130" max="16130" width="12.75" style="133" customWidth="1"/>
    <col min="16131" max="16133" width="7.375" style="133" customWidth="1"/>
    <col min="16134" max="16134" width="10.75" style="133" customWidth="1"/>
    <col min="16135" max="16384" width="9.125" style="133"/>
  </cols>
  <sheetData>
    <row r="1" spans="1:19" x14ac:dyDescent="0.35">
      <c r="A1" s="346" t="s">
        <v>600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129" t="s">
        <v>601</v>
      </c>
      <c r="N1" s="130"/>
      <c r="O1" s="130"/>
      <c r="P1" s="130"/>
    </row>
    <row r="2" spans="1:19" ht="24" customHeight="1" x14ac:dyDescent="0.35">
      <c r="A2" s="347" t="s">
        <v>2321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134"/>
      <c r="N2" s="135"/>
      <c r="O2" s="135"/>
      <c r="P2" s="135"/>
    </row>
    <row r="3" spans="1:19" s="136" customFormat="1" ht="36.75" customHeight="1" x14ac:dyDescent="0.2">
      <c r="A3" s="338" t="s">
        <v>65</v>
      </c>
      <c r="B3" s="338" t="s">
        <v>163</v>
      </c>
      <c r="C3" s="338" t="s">
        <v>164</v>
      </c>
      <c r="D3" s="338" t="s">
        <v>165</v>
      </c>
      <c r="E3" s="338" t="s">
        <v>77</v>
      </c>
      <c r="F3" s="338" t="s">
        <v>166</v>
      </c>
      <c r="G3" s="338" t="s">
        <v>167</v>
      </c>
      <c r="H3" s="340" t="s">
        <v>168</v>
      </c>
      <c r="I3" s="338" t="s">
        <v>169</v>
      </c>
      <c r="J3" s="335" t="s">
        <v>170</v>
      </c>
      <c r="K3" s="336" t="s">
        <v>171</v>
      </c>
      <c r="L3" s="326" t="s">
        <v>596</v>
      </c>
      <c r="M3" s="326" t="s">
        <v>10</v>
      </c>
      <c r="N3" s="323" t="s">
        <v>172</v>
      </c>
      <c r="O3" s="324"/>
      <c r="P3" s="325"/>
      <c r="Q3" s="328" t="s">
        <v>11</v>
      </c>
      <c r="R3" s="351" t="s">
        <v>599</v>
      </c>
      <c r="S3" s="345"/>
    </row>
    <row r="4" spans="1:19" s="136" customFormat="1" ht="63" x14ac:dyDescent="0.2">
      <c r="A4" s="339"/>
      <c r="B4" s="339"/>
      <c r="C4" s="339"/>
      <c r="D4" s="339"/>
      <c r="E4" s="339"/>
      <c r="F4" s="339"/>
      <c r="G4" s="339"/>
      <c r="H4" s="341"/>
      <c r="I4" s="339"/>
      <c r="J4" s="335"/>
      <c r="K4" s="337"/>
      <c r="L4" s="327"/>
      <c r="M4" s="327"/>
      <c r="N4" s="137" t="s">
        <v>173</v>
      </c>
      <c r="O4" s="137" t="s">
        <v>174</v>
      </c>
      <c r="P4" s="137" t="s">
        <v>67</v>
      </c>
      <c r="Q4" s="328"/>
      <c r="R4" s="351"/>
      <c r="S4" s="345"/>
    </row>
    <row r="5" spans="1:19" hidden="1" x14ac:dyDescent="0.35">
      <c r="A5" s="138">
        <v>1</v>
      </c>
      <c r="B5" s="139" t="s">
        <v>59</v>
      </c>
      <c r="C5" s="139" t="s">
        <v>175</v>
      </c>
      <c r="D5" s="139" t="s">
        <v>1423</v>
      </c>
      <c r="E5" s="139" t="s">
        <v>176</v>
      </c>
      <c r="F5" s="139" t="s">
        <v>177</v>
      </c>
      <c r="G5" s="139" t="s">
        <v>178</v>
      </c>
      <c r="H5" s="140"/>
      <c r="I5" s="138"/>
      <c r="J5" s="141"/>
      <c r="K5" s="142"/>
      <c r="L5" s="143"/>
      <c r="M5" s="143"/>
      <c r="N5" s="139"/>
      <c r="O5" s="139"/>
      <c r="P5" s="139"/>
    </row>
    <row r="6" spans="1:19" hidden="1" x14ac:dyDescent="0.35">
      <c r="A6" s="138">
        <v>2</v>
      </c>
      <c r="B6" s="139" t="s">
        <v>59</v>
      </c>
      <c r="C6" s="139" t="s">
        <v>179</v>
      </c>
      <c r="D6" s="139" t="s">
        <v>1423</v>
      </c>
      <c r="E6" s="139" t="s">
        <v>176</v>
      </c>
      <c r="F6" s="139" t="s">
        <v>180</v>
      </c>
      <c r="G6" s="139" t="s">
        <v>181</v>
      </c>
      <c r="H6" s="140">
        <v>9017</v>
      </c>
      <c r="I6" s="138">
        <v>5</v>
      </c>
      <c r="J6" s="141">
        <f>บึงกาฬ!F10</f>
        <v>1124506.25</v>
      </c>
      <c r="K6" s="142">
        <f>บึงกาฬ!AK10</f>
        <v>1079063.4099999999</v>
      </c>
      <c r="L6" s="143">
        <f>บึงกาฬ!AL10</f>
        <v>5495444.6900000004</v>
      </c>
      <c r="M6" s="143">
        <f>บึงกาฬ!AM10</f>
        <v>4877597.2799999993</v>
      </c>
      <c r="N6" s="139"/>
      <c r="O6" s="139"/>
      <c r="P6" s="139"/>
      <c r="Q6" s="131">
        <f>L6-M6</f>
        <v>617847.41000000108</v>
      </c>
      <c r="R6" s="132">
        <f>L6/H6</f>
        <v>609.45377509149387</v>
      </c>
    </row>
    <row r="7" spans="1:19" hidden="1" x14ac:dyDescent="0.35">
      <c r="A7" s="138">
        <v>3</v>
      </c>
      <c r="B7" s="139" t="s">
        <v>59</v>
      </c>
      <c r="C7" s="139" t="s">
        <v>182</v>
      </c>
      <c r="D7" s="139" t="s">
        <v>1423</v>
      </c>
      <c r="E7" s="139" t="s">
        <v>176</v>
      </c>
      <c r="F7" s="139" t="s">
        <v>180</v>
      </c>
      <c r="G7" s="139" t="s">
        <v>183</v>
      </c>
      <c r="H7" s="140">
        <v>4386</v>
      </c>
      <c r="I7" s="138">
        <v>3</v>
      </c>
      <c r="J7" s="141">
        <f>บึงกาฬ!F11</f>
        <v>417332.04</v>
      </c>
      <c r="K7" s="142">
        <f>บึงกาฬ!AK11</f>
        <v>452226.92000000004</v>
      </c>
      <c r="L7" s="143">
        <f>บึงกาฬ!AL11</f>
        <v>2818791.16</v>
      </c>
      <c r="M7" s="143">
        <f>บึงกาฬ!AM11</f>
        <v>2950404.6999999997</v>
      </c>
      <c r="N7" s="139"/>
      <c r="O7" s="139"/>
      <c r="P7" s="139"/>
      <c r="Q7" s="131">
        <f t="shared" ref="Q7:Q70" si="0">L7-M7</f>
        <v>-131613.53999999957</v>
      </c>
      <c r="R7" s="132">
        <f t="shared" ref="R7:R70" si="1">L7/H7</f>
        <v>642.67924304605572</v>
      </c>
    </row>
    <row r="8" spans="1:19" hidden="1" x14ac:dyDescent="0.35">
      <c r="A8" s="138">
        <v>4</v>
      </c>
      <c r="B8" s="139" t="s">
        <v>59</v>
      </c>
      <c r="C8" s="139" t="s">
        <v>184</v>
      </c>
      <c r="D8" s="139" t="s">
        <v>1423</v>
      </c>
      <c r="E8" s="139" t="s">
        <v>176</v>
      </c>
      <c r="F8" s="139" t="s">
        <v>180</v>
      </c>
      <c r="G8" s="139" t="s">
        <v>185</v>
      </c>
      <c r="H8" s="140">
        <v>3088</v>
      </c>
      <c r="I8" s="138">
        <v>3</v>
      </c>
      <c r="J8" s="141">
        <f>บึงกาฬ!F12</f>
        <v>1974858.3</v>
      </c>
      <c r="K8" s="142">
        <f>บึงกาฬ!AK12</f>
        <v>1682987.8299999998</v>
      </c>
      <c r="L8" s="143">
        <f>บึงกาฬ!AL12</f>
        <v>5587735.1699999999</v>
      </c>
      <c r="M8" s="143">
        <f>บึงกาฬ!AM12</f>
        <v>4352470.43</v>
      </c>
      <c r="N8" s="139"/>
      <c r="O8" s="139"/>
      <c r="P8" s="139"/>
      <c r="Q8" s="131">
        <f t="shared" si="0"/>
        <v>1235264.7400000002</v>
      </c>
      <c r="R8" s="132">
        <f t="shared" si="1"/>
        <v>1809.4997312176165</v>
      </c>
    </row>
    <row r="9" spans="1:19" hidden="1" x14ac:dyDescent="0.35">
      <c r="A9" s="138">
        <v>5</v>
      </c>
      <c r="B9" s="139" t="s">
        <v>59</v>
      </c>
      <c r="C9" s="139" t="s">
        <v>186</v>
      </c>
      <c r="D9" s="139" t="s">
        <v>1423</v>
      </c>
      <c r="E9" s="139" t="s">
        <v>176</v>
      </c>
      <c r="F9" s="139" t="s">
        <v>180</v>
      </c>
      <c r="G9" s="139" t="s">
        <v>187</v>
      </c>
      <c r="H9" s="140">
        <v>2345</v>
      </c>
      <c r="I9" s="138">
        <v>2</v>
      </c>
      <c r="J9" s="141">
        <f>บึงกาฬ!F13</f>
        <v>1227532.79</v>
      </c>
      <c r="K9" s="142">
        <f>บึงกาฬ!AK13</f>
        <v>830439.82000000007</v>
      </c>
      <c r="L9" s="143">
        <f>บึงกาฬ!AL13</f>
        <v>3011881.16</v>
      </c>
      <c r="M9" s="143">
        <f>บึงกาฬ!AM13</f>
        <v>2734913.29</v>
      </c>
      <c r="N9" s="139"/>
      <c r="O9" s="139"/>
      <c r="P9" s="139"/>
      <c r="Q9" s="131">
        <f t="shared" si="0"/>
        <v>276967.87000000011</v>
      </c>
      <c r="R9" s="132">
        <f t="shared" si="1"/>
        <v>1284.384289978678</v>
      </c>
    </row>
    <row r="10" spans="1:19" hidden="1" x14ac:dyDescent="0.35">
      <c r="A10" s="138">
        <v>6</v>
      </c>
      <c r="B10" s="139" t="s">
        <v>59</v>
      </c>
      <c r="C10" s="139" t="s">
        <v>188</v>
      </c>
      <c r="D10" s="139" t="s">
        <v>1423</v>
      </c>
      <c r="E10" s="139" t="s">
        <v>176</v>
      </c>
      <c r="F10" s="139" t="s">
        <v>180</v>
      </c>
      <c r="G10" s="139" t="s">
        <v>189</v>
      </c>
      <c r="H10" s="140">
        <v>6935</v>
      </c>
      <c r="I10" s="138">
        <v>5</v>
      </c>
      <c r="J10" s="141">
        <f>บึงกาฬ!F14</f>
        <v>823762.34</v>
      </c>
      <c r="K10" s="142">
        <f>บึงกาฬ!AK14</f>
        <v>170496.06999999995</v>
      </c>
      <c r="L10" s="143">
        <f>บึงกาฬ!AL14</f>
        <v>3818857.4800000004</v>
      </c>
      <c r="M10" s="143">
        <f>บึงกาฬ!AM14</f>
        <v>3834928.7600000002</v>
      </c>
      <c r="N10" s="139"/>
      <c r="O10" s="139"/>
      <c r="P10" s="139"/>
      <c r="Q10" s="131">
        <f t="shared" si="0"/>
        <v>-16071.279999999795</v>
      </c>
      <c r="R10" s="132">
        <f t="shared" si="1"/>
        <v>550.66438067772174</v>
      </c>
    </row>
    <row r="11" spans="1:19" hidden="1" x14ac:dyDescent="0.35">
      <c r="A11" s="138">
        <v>7</v>
      </c>
      <c r="B11" s="139" t="s">
        <v>59</v>
      </c>
      <c r="C11" s="139" t="s">
        <v>190</v>
      </c>
      <c r="D11" s="139" t="s">
        <v>1423</v>
      </c>
      <c r="E11" s="139" t="s">
        <v>176</v>
      </c>
      <c r="F11" s="139" t="s">
        <v>180</v>
      </c>
      <c r="G11" s="139" t="s">
        <v>191</v>
      </c>
      <c r="H11" s="140">
        <v>5524</v>
      </c>
      <c r="I11" s="138">
        <v>4</v>
      </c>
      <c r="J11" s="141">
        <f>บึงกาฬ!F15</f>
        <v>352084.93</v>
      </c>
      <c r="K11" s="142">
        <f>บึงกาฬ!AK15</f>
        <v>427018.9</v>
      </c>
      <c r="L11" s="143">
        <f>บึงกาฬ!AL15</f>
        <v>3171557.3899999997</v>
      </c>
      <c r="M11" s="143">
        <f>บึงกาฬ!AM15</f>
        <v>3499580.43</v>
      </c>
      <c r="N11" s="139"/>
      <c r="O11" s="139"/>
      <c r="P11" s="139"/>
      <c r="Q11" s="131">
        <f t="shared" si="0"/>
        <v>-328023.0400000005</v>
      </c>
      <c r="R11" s="132">
        <f t="shared" si="1"/>
        <v>574.14145365677041</v>
      </c>
    </row>
    <row r="12" spans="1:19" hidden="1" x14ac:dyDescent="0.35">
      <c r="A12" s="138">
        <v>8</v>
      </c>
      <c r="B12" s="139" t="s">
        <v>59</v>
      </c>
      <c r="C12" s="139" t="s">
        <v>192</v>
      </c>
      <c r="D12" s="139" t="s">
        <v>1423</v>
      </c>
      <c r="E12" s="139" t="s">
        <v>176</v>
      </c>
      <c r="F12" s="139" t="s">
        <v>180</v>
      </c>
      <c r="G12" s="139" t="s">
        <v>193</v>
      </c>
      <c r="H12" s="140">
        <v>5657</v>
      </c>
      <c r="I12" s="138">
        <v>4</v>
      </c>
      <c r="J12" s="141">
        <f>บึงกาฬ!F16</f>
        <v>271904.2</v>
      </c>
      <c r="K12" s="142">
        <f>บึงกาฬ!AK16</f>
        <v>494797.05000000005</v>
      </c>
      <c r="L12" s="143">
        <f>บึงกาฬ!AL16</f>
        <v>2941941.99</v>
      </c>
      <c r="M12" s="143">
        <f>บึงกาฬ!AM16</f>
        <v>2830853.4699999997</v>
      </c>
      <c r="N12" s="139"/>
      <c r="O12" s="139"/>
      <c r="P12" s="139"/>
      <c r="Q12" s="131">
        <f t="shared" si="0"/>
        <v>111088.52000000048</v>
      </c>
      <c r="R12" s="132">
        <f t="shared" si="1"/>
        <v>520.05338341877325</v>
      </c>
    </row>
    <row r="13" spans="1:19" hidden="1" x14ac:dyDescent="0.35">
      <c r="A13" s="138">
        <v>9</v>
      </c>
      <c r="B13" s="139" t="s">
        <v>59</v>
      </c>
      <c r="C13" s="139" t="s">
        <v>194</v>
      </c>
      <c r="D13" s="139" t="s">
        <v>1423</v>
      </c>
      <c r="E13" s="139" t="s">
        <v>176</v>
      </c>
      <c r="F13" s="139" t="s">
        <v>180</v>
      </c>
      <c r="G13" s="139" t="s">
        <v>195</v>
      </c>
      <c r="H13" s="140">
        <v>4057</v>
      </c>
      <c r="I13" s="138">
        <v>3</v>
      </c>
      <c r="J13" s="141">
        <f>บึงกาฬ!F17</f>
        <v>639807.03</v>
      </c>
      <c r="K13" s="142">
        <f>บึงกาฬ!AK17</f>
        <v>791555.64</v>
      </c>
      <c r="L13" s="143">
        <f>บึงกาฬ!AL17</f>
        <v>3522875.09</v>
      </c>
      <c r="M13" s="143">
        <f>บึงกาฬ!AM17</f>
        <v>2450926.5099999998</v>
      </c>
      <c r="N13" s="139"/>
      <c r="O13" s="139"/>
      <c r="P13" s="139"/>
      <c r="Q13" s="131">
        <f t="shared" si="0"/>
        <v>1071948.58</v>
      </c>
      <c r="R13" s="132">
        <f t="shared" si="1"/>
        <v>868.34485826965738</v>
      </c>
    </row>
    <row r="14" spans="1:19" hidden="1" x14ac:dyDescent="0.35">
      <c r="A14" s="138">
        <v>10</v>
      </c>
      <c r="B14" s="139" t="s">
        <v>59</v>
      </c>
      <c r="C14" s="139" t="s">
        <v>196</v>
      </c>
      <c r="D14" s="139" t="s">
        <v>1423</v>
      </c>
      <c r="E14" s="139" t="s">
        <v>176</v>
      </c>
      <c r="F14" s="139" t="s">
        <v>180</v>
      </c>
      <c r="G14" s="139" t="s">
        <v>197</v>
      </c>
      <c r="H14" s="140">
        <v>2737</v>
      </c>
      <c r="I14" s="138">
        <v>2</v>
      </c>
      <c r="J14" s="141">
        <f>บึงกาฬ!F18</f>
        <v>357234.75</v>
      </c>
      <c r="K14" s="142">
        <f>บึงกาฬ!AK18</f>
        <v>352641.06</v>
      </c>
      <c r="L14" s="143">
        <f>บึงกาฬ!AL18</f>
        <v>2275637.3600000003</v>
      </c>
      <c r="M14" s="143">
        <f>บึงกาฬ!AM18</f>
        <v>2542317.37</v>
      </c>
      <c r="N14" s="139"/>
      <c r="O14" s="139"/>
      <c r="P14" s="139"/>
      <c r="Q14" s="131">
        <f t="shared" si="0"/>
        <v>-266680.00999999978</v>
      </c>
      <c r="R14" s="132">
        <f t="shared" si="1"/>
        <v>831.43491413956895</v>
      </c>
    </row>
    <row r="15" spans="1:19" hidden="1" x14ac:dyDescent="0.35">
      <c r="A15" s="138">
        <v>11</v>
      </c>
      <c r="B15" s="139" t="s">
        <v>59</v>
      </c>
      <c r="C15" s="139" t="s">
        <v>198</v>
      </c>
      <c r="D15" s="139" t="s">
        <v>1423</v>
      </c>
      <c r="E15" s="139" t="s">
        <v>176</v>
      </c>
      <c r="F15" s="139" t="s">
        <v>180</v>
      </c>
      <c r="G15" s="139" t="s">
        <v>199</v>
      </c>
      <c r="H15" s="140">
        <v>4167</v>
      </c>
      <c r="I15" s="138">
        <v>3</v>
      </c>
      <c r="J15" s="141">
        <f>บึงกาฬ!F19</f>
        <v>154679.34</v>
      </c>
      <c r="K15" s="142">
        <f>บึงกาฬ!AK19</f>
        <v>-22173.809999999998</v>
      </c>
      <c r="L15" s="143">
        <f>บึงกาฬ!AL19</f>
        <v>3110398.04</v>
      </c>
      <c r="M15" s="143">
        <f>บึงกาฬ!AM19</f>
        <v>3204999.3200000003</v>
      </c>
      <c r="N15" s="139"/>
      <c r="O15" s="139"/>
      <c r="P15" s="139"/>
      <c r="Q15" s="131">
        <f t="shared" si="0"/>
        <v>-94601.280000000261</v>
      </c>
      <c r="R15" s="132">
        <f t="shared" si="1"/>
        <v>746.43581473482118</v>
      </c>
    </row>
    <row r="16" spans="1:19" hidden="1" x14ac:dyDescent="0.35">
      <c r="A16" s="138">
        <v>12</v>
      </c>
      <c r="B16" s="139" t="s">
        <v>59</v>
      </c>
      <c r="C16" s="139" t="s">
        <v>200</v>
      </c>
      <c r="D16" s="139" t="s">
        <v>1423</v>
      </c>
      <c r="E16" s="139" t="s">
        <v>176</v>
      </c>
      <c r="F16" s="139" t="s">
        <v>180</v>
      </c>
      <c r="G16" s="139" t="s">
        <v>201</v>
      </c>
      <c r="H16" s="140">
        <v>7036</v>
      </c>
      <c r="I16" s="138">
        <v>5</v>
      </c>
      <c r="J16" s="141">
        <f>บึงกาฬ!F20</f>
        <v>520521.74</v>
      </c>
      <c r="K16" s="142">
        <f>บึงกาฬ!AK20</f>
        <v>367955.62</v>
      </c>
      <c r="L16" s="143">
        <f>บึงกาฬ!AL20</f>
        <v>4392503.6099999994</v>
      </c>
      <c r="M16" s="143">
        <f>บึงกาฬ!AM20</f>
        <v>4360331.7700000005</v>
      </c>
      <c r="N16" s="139"/>
      <c r="O16" s="139"/>
      <c r="P16" s="139"/>
      <c r="Q16" s="131">
        <f t="shared" si="0"/>
        <v>32171.83999999892</v>
      </c>
      <c r="R16" s="132">
        <f t="shared" si="1"/>
        <v>624.28988203524716</v>
      </c>
    </row>
    <row r="17" spans="1:18" hidden="1" x14ac:dyDescent="0.35">
      <c r="A17" s="138">
        <v>13</v>
      </c>
      <c r="B17" s="139" t="s">
        <v>59</v>
      </c>
      <c r="C17" s="139" t="s">
        <v>202</v>
      </c>
      <c r="D17" s="139" t="s">
        <v>1423</v>
      </c>
      <c r="E17" s="139" t="s">
        <v>176</v>
      </c>
      <c r="F17" s="139" t="s">
        <v>180</v>
      </c>
      <c r="G17" s="139" t="s">
        <v>203</v>
      </c>
      <c r="H17" s="140">
        <v>4248</v>
      </c>
      <c r="I17" s="138">
        <v>3</v>
      </c>
      <c r="J17" s="141">
        <f>บึงกาฬ!F21</f>
        <v>237351.07</v>
      </c>
      <c r="K17" s="142">
        <f>บึงกาฬ!AK21</f>
        <v>549212.68999999994</v>
      </c>
      <c r="L17" s="143">
        <f>บึงกาฬ!AL21</f>
        <v>2738554.0999999996</v>
      </c>
      <c r="M17" s="143">
        <f>บึงกาฬ!AM21</f>
        <v>2706946.86</v>
      </c>
      <c r="N17" s="139"/>
      <c r="O17" s="139"/>
      <c r="P17" s="139"/>
      <c r="Q17" s="131">
        <f t="shared" si="0"/>
        <v>31607.239999999758</v>
      </c>
      <c r="R17" s="132">
        <f t="shared" si="1"/>
        <v>644.6690442561204</v>
      </c>
    </row>
    <row r="18" spans="1:18" hidden="1" x14ac:dyDescent="0.35">
      <c r="A18" s="138">
        <v>14</v>
      </c>
      <c r="B18" s="139" t="s">
        <v>59</v>
      </c>
      <c r="C18" s="139" t="s">
        <v>204</v>
      </c>
      <c r="D18" s="139" t="s">
        <v>1423</v>
      </c>
      <c r="E18" s="139" t="s">
        <v>176</v>
      </c>
      <c r="F18" s="139" t="s">
        <v>180</v>
      </c>
      <c r="G18" s="139" t="s">
        <v>205</v>
      </c>
      <c r="H18" s="140">
        <v>4016</v>
      </c>
      <c r="I18" s="138">
        <v>3</v>
      </c>
      <c r="J18" s="141">
        <f>บึงกาฬ!F22</f>
        <v>972622.16</v>
      </c>
      <c r="K18" s="142">
        <f>บึงกาฬ!AK22</f>
        <v>1170873.32</v>
      </c>
      <c r="L18" s="143">
        <f>บึงกาฬ!AL22</f>
        <v>2630945.7600000002</v>
      </c>
      <c r="M18" s="143">
        <f>บึงกาฬ!AM22</f>
        <v>2700773.2199999997</v>
      </c>
      <c r="N18" s="139"/>
      <c r="O18" s="139"/>
      <c r="P18" s="139"/>
      <c r="Q18" s="131">
        <f t="shared" si="0"/>
        <v>-69827.459999999497</v>
      </c>
      <c r="R18" s="132">
        <f t="shared" si="1"/>
        <v>655.11597609561761</v>
      </c>
    </row>
    <row r="19" spans="1:18" hidden="1" x14ac:dyDescent="0.35">
      <c r="A19" s="138">
        <v>15</v>
      </c>
      <c r="B19" s="139" t="s">
        <v>59</v>
      </c>
      <c r="C19" s="139" t="s">
        <v>206</v>
      </c>
      <c r="D19" s="139" t="s">
        <v>1423</v>
      </c>
      <c r="E19" s="139" t="s">
        <v>176</v>
      </c>
      <c r="F19" s="139" t="s">
        <v>180</v>
      </c>
      <c r="G19" s="139" t="s">
        <v>207</v>
      </c>
      <c r="H19" s="140">
        <v>1202</v>
      </c>
      <c r="I19" s="138">
        <v>1</v>
      </c>
      <c r="J19" s="141">
        <f>บึงกาฬ!F23</f>
        <v>863084.46</v>
      </c>
      <c r="K19" s="142">
        <f>บึงกาฬ!AK23</f>
        <v>789037.64999999991</v>
      </c>
      <c r="L19" s="143">
        <f>บึงกาฬ!AL23</f>
        <v>2747397.9000000004</v>
      </c>
      <c r="M19" s="143">
        <f>บึงกาฬ!AM23</f>
        <v>2069744.52</v>
      </c>
      <c r="N19" s="139"/>
      <c r="O19" s="139"/>
      <c r="P19" s="139"/>
      <c r="Q19" s="131">
        <f t="shared" si="0"/>
        <v>677653.38000000035</v>
      </c>
      <c r="R19" s="132">
        <f t="shared" si="1"/>
        <v>2285.6887687188023</v>
      </c>
    </row>
    <row r="20" spans="1:18" s="150" customFormat="1" hidden="1" x14ac:dyDescent="0.35">
      <c r="A20" s="144">
        <v>1</v>
      </c>
      <c r="B20" s="145" t="s">
        <v>59</v>
      </c>
      <c r="C20" s="145"/>
      <c r="D20" s="145"/>
      <c r="E20" s="145" t="s">
        <v>77</v>
      </c>
      <c r="F20" s="145"/>
      <c r="G20" s="145" t="s">
        <v>208</v>
      </c>
      <c r="H20" s="146">
        <f>SUM(H5:H19)</f>
        <v>64415</v>
      </c>
      <c r="I20" s="144"/>
      <c r="J20" s="147">
        <f>SUM(J5:J19)</f>
        <v>9937281.3999999985</v>
      </c>
      <c r="K20" s="147">
        <f>SUM(K5:K19)</f>
        <v>9136132.1700000018</v>
      </c>
      <c r="L20" s="147">
        <f t="shared" ref="L20" si="2">SUM(L5:L19)</f>
        <v>48264520.899999999</v>
      </c>
      <c r="M20" s="147">
        <f>SUM(M5:M19)</f>
        <v>45116787.93</v>
      </c>
      <c r="N20" s="145">
        <v>14</v>
      </c>
      <c r="O20" s="145">
        <v>14</v>
      </c>
      <c r="P20" s="145">
        <f>N20-O20</f>
        <v>0</v>
      </c>
      <c r="Q20" s="148">
        <f t="shared" si="0"/>
        <v>3147732.9699999988</v>
      </c>
      <c r="R20" s="149">
        <f>L20/H20</f>
        <v>749.27456182566175</v>
      </c>
    </row>
    <row r="21" spans="1:18" hidden="1" x14ac:dyDescent="0.35">
      <c r="A21" s="138">
        <v>1</v>
      </c>
      <c r="B21" s="139" t="s">
        <v>59</v>
      </c>
      <c r="C21" s="139" t="s">
        <v>179</v>
      </c>
      <c r="D21" s="139" t="s">
        <v>94</v>
      </c>
      <c r="E21" s="139" t="s">
        <v>209</v>
      </c>
      <c r="F21" s="139" t="s">
        <v>210</v>
      </c>
      <c r="G21" s="139" t="s">
        <v>211</v>
      </c>
      <c r="H21" s="140"/>
      <c r="I21" s="138"/>
      <c r="J21" s="141"/>
      <c r="K21" s="142"/>
      <c r="L21" s="143"/>
      <c r="M21" s="143"/>
      <c r="N21" s="139"/>
      <c r="O21" s="139"/>
      <c r="P21" s="139"/>
    </row>
    <row r="22" spans="1:18" hidden="1" x14ac:dyDescent="0.35">
      <c r="A22" s="138">
        <v>2</v>
      </c>
      <c r="B22" s="139" t="s">
        <v>59</v>
      </c>
      <c r="C22" s="139" t="s">
        <v>182</v>
      </c>
      <c r="D22" s="139" t="s">
        <v>94</v>
      </c>
      <c r="E22" s="139" t="s">
        <v>209</v>
      </c>
      <c r="F22" s="139" t="s">
        <v>180</v>
      </c>
      <c r="G22" s="139" t="s">
        <v>212</v>
      </c>
      <c r="H22" s="140">
        <v>6244</v>
      </c>
      <c r="I22" s="138">
        <v>5</v>
      </c>
      <c r="J22" s="141">
        <f>บึงกาฬ!F24</f>
        <v>186185.24</v>
      </c>
      <c r="K22" s="142">
        <f>บึงกาฬ!AK24</f>
        <v>-2400514.56</v>
      </c>
      <c r="L22" s="143">
        <f>บึงกาฬ!AL24</f>
        <v>4360193.2</v>
      </c>
      <c r="M22" s="143">
        <f>บึงกาฬ!AM24</f>
        <v>4749769.0199999996</v>
      </c>
      <c r="N22" s="139"/>
      <c r="O22" s="139"/>
      <c r="P22" s="139"/>
      <c r="Q22" s="131">
        <f t="shared" si="0"/>
        <v>-389575.81999999937</v>
      </c>
      <c r="R22" s="132">
        <f t="shared" si="1"/>
        <v>698.30128122998076</v>
      </c>
    </row>
    <row r="23" spans="1:18" hidden="1" x14ac:dyDescent="0.35">
      <c r="A23" s="138">
        <v>3</v>
      </c>
      <c r="B23" s="139" t="s">
        <v>59</v>
      </c>
      <c r="C23" s="139" t="s">
        <v>184</v>
      </c>
      <c r="D23" s="139" t="s">
        <v>94</v>
      </c>
      <c r="E23" s="139" t="s">
        <v>209</v>
      </c>
      <c r="F23" s="139" t="s">
        <v>180</v>
      </c>
      <c r="G23" s="139" t="s">
        <v>213</v>
      </c>
      <c r="H23" s="140">
        <v>4760</v>
      </c>
      <c r="I23" s="138">
        <v>4</v>
      </c>
      <c r="J23" s="141">
        <f>บึงกาฬ!F25</f>
        <v>197303.5</v>
      </c>
      <c r="K23" s="142">
        <f>บึงกาฬ!AK25</f>
        <v>309342.02</v>
      </c>
      <c r="L23" s="143">
        <f>บึงกาฬ!AL25</f>
        <v>3229759.67</v>
      </c>
      <c r="M23" s="143">
        <f>บึงกาฬ!AM25</f>
        <v>3163265.45</v>
      </c>
      <c r="N23" s="139"/>
      <c r="O23" s="139"/>
      <c r="P23" s="139"/>
      <c r="Q23" s="131">
        <f t="shared" si="0"/>
        <v>66494.219999999739</v>
      </c>
      <c r="R23" s="132">
        <f t="shared" si="1"/>
        <v>678.52093907563028</v>
      </c>
    </row>
    <row r="24" spans="1:18" hidden="1" x14ac:dyDescent="0.35">
      <c r="A24" s="138">
        <v>4</v>
      </c>
      <c r="B24" s="139" t="s">
        <v>59</v>
      </c>
      <c r="C24" s="139" t="s">
        <v>186</v>
      </c>
      <c r="D24" s="139" t="s">
        <v>94</v>
      </c>
      <c r="E24" s="139" t="s">
        <v>209</v>
      </c>
      <c r="F24" s="139" t="s">
        <v>180</v>
      </c>
      <c r="G24" s="139" t="s">
        <v>214</v>
      </c>
      <c r="H24" s="140">
        <v>3665</v>
      </c>
      <c r="I24" s="138">
        <v>3</v>
      </c>
      <c r="J24" s="141">
        <f>บึงกาฬ!F26</f>
        <v>90467.34</v>
      </c>
      <c r="K24" s="142">
        <f>บึงกาฬ!AK26</f>
        <v>331865.37999999995</v>
      </c>
      <c r="L24" s="143">
        <f>บึงกาฬ!AL26</f>
        <v>2229666.08</v>
      </c>
      <c r="M24" s="143">
        <f>บึงกาฬ!AM26</f>
        <v>2230712.9200000004</v>
      </c>
      <c r="N24" s="139"/>
      <c r="O24" s="139"/>
      <c r="P24" s="139"/>
      <c r="Q24" s="131">
        <f t="shared" si="0"/>
        <v>-1046.8400000003166</v>
      </c>
      <c r="R24" s="132">
        <f t="shared" si="1"/>
        <v>608.36727967257843</v>
      </c>
    </row>
    <row r="25" spans="1:18" hidden="1" x14ac:dyDescent="0.35">
      <c r="A25" s="138">
        <v>5</v>
      </c>
      <c r="B25" s="139" t="s">
        <v>59</v>
      </c>
      <c r="C25" s="139" t="s">
        <v>188</v>
      </c>
      <c r="D25" s="139" t="s">
        <v>94</v>
      </c>
      <c r="E25" s="139" t="s">
        <v>209</v>
      </c>
      <c r="F25" s="139" t="s">
        <v>180</v>
      </c>
      <c r="G25" s="139" t="s">
        <v>215</v>
      </c>
      <c r="H25" s="140">
        <v>4355</v>
      </c>
      <c r="I25" s="138">
        <v>3</v>
      </c>
      <c r="J25" s="141">
        <f>บึงกาฬ!F27</f>
        <v>551570.09</v>
      </c>
      <c r="K25" s="142">
        <f>บึงกาฬ!AK27</f>
        <v>677955.08</v>
      </c>
      <c r="L25" s="143">
        <f>บึงกาฬ!AL27</f>
        <v>2854062.38</v>
      </c>
      <c r="M25" s="143">
        <f>บึงกาฬ!AM27</f>
        <v>2970536.0300000003</v>
      </c>
      <c r="N25" s="139"/>
      <c r="O25" s="139"/>
      <c r="P25" s="139"/>
      <c r="Q25" s="131">
        <f t="shared" si="0"/>
        <v>-116473.65000000037</v>
      </c>
      <c r="R25" s="132">
        <f t="shared" si="1"/>
        <v>655.35301492537315</v>
      </c>
    </row>
    <row r="26" spans="1:18" hidden="1" x14ac:dyDescent="0.35">
      <c r="A26" s="138">
        <v>6</v>
      </c>
      <c r="B26" s="139" t="s">
        <v>59</v>
      </c>
      <c r="C26" s="139" t="s">
        <v>190</v>
      </c>
      <c r="D26" s="139" t="s">
        <v>94</v>
      </c>
      <c r="E26" s="139" t="s">
        <v>209</v>
      </c>
      <c r="F26" s="139" t="s">
        <v>180</v>
      </c>
      <c r="G26" s="139" t="s">
        <v>216</v>
      </c>
      <c r="H26" s="140">
        <v>2703</v>
      </c>
      <c r="I26" s="138">
        <v>2</v>
      </c>
      <c r="J26" s="141">
        <f>บึงกาฬ!F28</f>
        <v>43310.64</v>
      </c>
      <c r="K26" s="142">
        <f>บึงกาฬ!AK28</f>
        <v>111069</v>
      </c>
      <c r="L26" s="143">
        <f>บึงกาฬ!AL28</f>
        <v>1709251.93</v>
      </c>
      <c r="M26" s="143">
        <f>บึงกาฬ!AM28</f>
        <v>1965678.6600000001</v>
      </c>
      <c r="N26" s="139"/>
      <c r="O26" s="139"/>
      <c r="P26" s="139"/>
      <c r="Q26" s="131">
        <f t="shared" si="0"/>
        <v>-256426.73000000021</v>
      </c>
      <c r="R26" s="132">
        <f t="shared" si="1"/>
        <v>632.35365519792822</v>
      </c>
    </row>
    <row r="27" spans="1:18" hidden="1" x14ac:dyDescent="0.35">
      <c r="A27" s="138">
        <v>7</v>
      </c>
      <c r="B27" s="139" t="s">
        <v>59</v>
      </c>
      <c r="C27" s="139" t="s">
        <v>192</v>
      </c>
      <c r="D27" s="139" t="s">
        <v>94</v>
      </c>
      <c r="E27" s="139" t="s">
        <v>209</v>
      </c>
      <c r="F27" s="139" t="s">
        <v>180</v>
      </c>
      <c r="G27" s="139" t="s">
        <v>217</v>
      </c>
      <c r="H27" s="140">
        <v>3283</v>
      </c>
      <c r="I27" s="138">
        <v>3</v>
      </c>
      <c r="J27" s="141">
        <f>บึงกาฬ!F29</f>
        <v>152921.26</v>
      </c>
      <c r="K27" s="142">
        <f>บึงกาฬ!AK29</f>
        <v>-1625177.63</v>
      </c>
      <c r="L27" s="143">
        <f>บึงกาฬ!AL29</f>
        <v>1919259.49</v>
      </c>
      <c r="M27" s="143">
        <f>บึงกาฬ!AM29</f>
        <v>2841836.54</v>
      </c>
      <c r="N27" s="139"/>
      <c r="O27" s="139"/>
      <c r="P27" s="139"/>
      <c r="Q27" s="131">
        <f t="shared" si="0"/>
        <v>-922577.05</v>
      </c>
      <c r="R27" s="132">
        <f t="shared" si="1"/>
        <v>584.60538836430089</v>
      </c>
    </row>
    <row r="28" spans="1:18" hidden="1" x14ac:dyDescent="0.35">
      <c r="A28" s="138">
        <v>8</v>
      </c>
      <c r="B28" s="139" t="s">
        <v>59</v>
      </c>
      <c r="C28" s="139" t="s">
        <v>194</v>
      </c>
      <c r="D28" s="139" t="s">
        <v>94</v>
      </c>
      <c r="E28" s="139" t="s">
        <v>209</v>
      </c>
      <c r="F28" s="139" t="s">
        <v>180</v>
      </c>
      <c r="G28" s="139" t="s">
        <v>218</v>
      </c>
      <c r="H28" s="140">
        <v>1804</v>
      </c>
      <c r="I28" s="138">
        <v>2</v>
      </c>
      <c r="J28" s="141">
        <f>บึงกาฬ!F30</f>
        <v>146883.24</v>
      </c>
      <c r="K28" s="142">
        <f>บึงกาฬ!AK30</f>
        <v>101598.48999999999</v>
      </c>
      <c r="L28" s="143">
        <f>บึงกาฬ!AL30</f>
        <v>1477570.02</v>
      </c>
      <c r="M28" s="143">
        <f>บึงกาฬ!AM30</f>
        <v>1383121.2799999998</v>
      </c>
      <c r="N28" s="139"/>
      <c r="O28" s="139"/>
      <c r="P28" s="139"/>
      <c r="Q28" s="131">
        <f t="shared" si="0"/>
        <v>94448.740000000224</v>
      </c>
      <c r="R28" s="132">
        <f t="shared" si="1"/>
        <v>819.05211751662978</v>
      </c>
    </row>
    <row r="29" spans="1:18" hidden="1" x14ac:dyDescent="0.35">
      <c r="A29" s="138">
        <v>9</v>
      </c>
      <c r="B29" s="139" t="s">
        <v>59</v>
      </c>
      <c r="C29" s="139" t="s">
        <v>196</v>
      </c>
      <c r="D29" s="139" t="s">
        <v>94</v>
      </c>
      <c r="E29" s="139" t="s">
        <v>209</v>
      </c>
      <c r="F29" s="139" t="s">
        <v>180</v>
      </c>
      <c r="G29" s="139" t="s">
        <v>219</v>
      </c>
      <c r="H29" s="140">
        <v>2904</v>
      </c>
      <c r="I29" s="138">
        <v>2</v>
      </c>
      <c r="J29" s="141">
        <f>บึงกาฬ!F31</f>
        <v>42904.58</v>
      </c>
      <c r="K29" s="142">
        <f>บึงกาฬ!AK31</f>
        <v>-549128.81000000006</v>
      </c>
      <c r="L29" s="143">
        <f>บึงกาฬ!AL31</f>
        <v>2568734.1799999997</v>
      </c>
      <c r="M29" s="143">
        <f>บึงกาฬ!AM31</f>
        <v>3009241.91</v>
      </c>
      <c r="N29" s="139"/>
      <c r="O29" s="139"/>
      <c r="P29" s="139"/>
      <c r="Q29" s="131">
        <f t="shared" si="0"/>
        <v>-440507.73000000045</v>
      </c>
      <c r="R29" s="132">
        <f t="shared" si="1"/>
        <v>884.55033746556467</v>
      </c>
    </row>
    <row r="30" spans="1:18" hidden="1" x14ac:dyDescent="0.35">
      <c r="A30" s="138">
        <v>10</v>
      </c>
      <c r="B30" s="139" t="s">
        <v>59</v>
      </c>
      <c r="C30" s="139" t="s">
        <v>179</v>
      </c>
      <c r="D30" s="139" t="s">
        <v>94</v>
      </c>
      <c r="E30" s="139" t="s">
        <v>209</v>
      </c>
      <c r="F30" s="139" t="s">
        <v>180</v>
      </c>
      <c r="G30" s="139" t="s">
        <v>220</v>
      </c>
      <c r="H30" s="140">
        <v>6953</v>
      </c>
      <c r="I30" s="138">
        <v>5</v>
      </c>
      <c r="J30" s="141">
        <f>บึงกาฬ!F32</f>
        <v>221481.35</v>
      </c>
      <c r="K30" s="142">
        <f>บึงกาฬ!AK32</f>
        <v>-132829.65</v>
      </c>
      <c r="L30" s="143">
        <f>บึงกาฬ!AL32</f>
        <v>3242471.55</v>
      </c>
      <c r="M30" s="143">
        <f>บึงกาฬ!AM32</f>
        <v>3469254.98</v>
      </c>
      <c r="N30" s="139"/>
      <c r="O30" s="139"/>
      <c r="P30" s="139"/>
      <c r="Q30" s="131">
        <f t="shared" si="0"/>
        <v>-226783.43000000017</v>
      </c>
      <c r="R30" s="132">
        <f t="shared" si="1"/>
        <v>466.34137063138212</v>
      </c>
    </row>
    <row r="31" spans="1:18" hidden="1" x14ac:dyDescent="0.35">
      <c r="A31" s="138">
        <v>11</v>
      </c>
      <c r="B31" s="139" t="s">
        <v>59</v>
      </c>
      <c r="C31" s="139" t="s">
        <v>179</v>
      </c>
      <c r="D31" s="139" t="s">
        <v>94</v>
      </c>
      <c r="E31" s="139" t="s">
        <v>209</v>
      </c>
      <c r="F31" s="139" t="s">
        <v>180</v>
      </c>
      <c r="G31" s="139" t="s">
        <v>221</v>
      </c>
      <c r="H31" s="140">
        <v>5358</v>
      </c>
      <c r="I31" s="138">
        <v>4</v>
      </c>
      <c r="J31" s="141">
        <f>บึงกาฬ!F33</f>
        <v>425989.22</v>
      </c>
      <c r="K31" s="142">
        <f>บึงกาฬ!AK33</f>
        <v>464710.26999999996</v>
      </c>
      <c r="L31" s="143">
        <f>บึงกาฬ!AL33</f>
        <v>3306740.73</v>
      </c>
      <c r="M31" s="143">
        <f>บึงกาฬ!AM33</f>
        <v>3011169.67</v>
      </c>
      <c r="N31" s="139"/>
      <c r="O31" s="139"/>
      <c r="P31" s="139"/>
      <c r="Q31" s="131">
        <f t="shared" si="0"/>
        <v>295571.06000000006</v>
      </c>
      <c r="R31" s="132">
        <f t="shared" si="1"/>
        <v>617.15952407614782</v>
      </c>
    </row>
    <row r="32" spans="1:18" hidden="1" x14ac:dyDescent="0.35">
      <c r="A32" s="138">
        <v>12</v>
      </c>
      <c r="B32" s="139" t="s">
        <v>59</v>
      </c>
      <c r="C32" s="139" t="s">
        <v>179</v>
      </c>
      <c r="D32" s="139" t="s">
        <v>94</v>
      </c>
      <c r="E32" s="139" t="s">
        <v>209</v>
      </c>
      <c r="F32" s="139" t="s">
        <v>180</v>
      </c>
      <c r="G32" s="139" t="s">
        <v>222</v>
      </c>
      <c r="H32" s="140">
        <v>1450</v>
      </c>
      <c r="I32" s="138">
        <v>1</v>
      </c>
      <c r="J32" s="141">
        <f>บึงกาฬ!F34</f>
        <v>212681.2</v>
      </c>
      <c r="K32" s="142">
        <f>บึงกาฬ!AK34</f>
        <v>318287.52</v>
      </c>
      <c r="L32" s="143">
        <f>บึงกาฬ!AL34</f>
        <v>2244482.25</v>
      </c>
      <c r="M32" s="143">
        <f>บึงกาฬ!AM34</f>
        <v>2342158.84</v>
      </c>
      <c r="N32" s="139"/>
      <c r="O32" s="139"/>
      <c r="P32" s="139"/>
      <c r="Q32" s="131">
        <f t="shared" si="0"/>
        <v>-97676.589999999851</v>
      </c>
      <c r="R32" s="132">
        <f t="shared" si="1"/>
        <v>1547.9187931034483</v>
      </c>
    </row>
    <row r="33" spans="1:18" hidden="1" x14ac:dyDescent="0.35">
      <c r="A33" s="138">
        <v>13</v>
      </c>
      <c r="B33" s="139" t="s">
        <v>59</v>
      </c>
      <c r="C33" s="139" t="s">
        <v>179</v>
      </c>
      <c r="D33" s="139" t="s">
        <v>94</v>
      </c>
      <c r="E33" s="139" t="s">
        <v>209</v>
      </c>
      <c r="F33" s="139" t="s">
        <v>180</v>
      </c>
      <c r="G33" s="139" t="s">
        <v>223</v>
      </c>
      <c r="H33" s="140">
        <v>1590</v>
      </c>
      <c r="I33" s="138">
        <v>2</v>
      </c>
      <c r="J33" s="141">
        <f>บึงกาฬ!F35</f>
        <v>44470.57</v>
      </c>
      <c r="K33" s="142">
        <f>บึงกาฬ!AK35</f>
        <v>90868.700000000012</v>
      </c>
      <c r="L33" s="143">
        <f>บึงกาฬ!AL35</f>
        <v>1824495.48</v>
      </c>
      <c r="M33" s="143">
        <f>บึงกาฬ!AM35</f>
        <v>1687472.74</v>
      </c>
      <c r="N33" s="139"/>
      <c r="O33" s="139"/>
      <c r="P33" s="139"/>
      <c r="Q33" s="131">
        <f t="shared" si="0"/>
        <v>137022.74</v>
      </c>
      <c r="R33" s="132">
        <f t="shared" si="1"/>
        <v>1147.4814339622642</v>
      </c>
    </row>
    <row r="34" spans="1:18" s="150" customFormat="1" hidden="1" x14ac:dyDescent="0.35">
      <c r="A34" s="144">
        <v>2</v>
      </c>
      <c r="B34" s="145" t="s">
        <v>59</v>
      </c>
      <c r="C34" s="145"/>
      <c r="D34" s="145"/>
      <c r="E34" s="145" t="s">
        <v>77</v>
      </c>
      <c r="F34" s="145"/>
      <c r="G34" s="145" t="s">
        <v>224</v>
      </c>
      <c r="H34" s="151">
        <f>SUM(H22:H33)</f>
        <v>45069</v>
      </c>
      <c r="I34" s="144"/>
      <c r="J34" s="147">
        <f>SUM(J21:J33)</f>
        <v>2316168.23</v>
      </c>
      <c r="K34" s="147">
        <f t="shared" ref="K34:M34" si="3">SUM(K21:K33)</f>
        <v>-2301954.1899999995</v>
      </c>
      <c r="L34" s="147">
        <f t="shared" si="3"/>
        <v>30966686.960000001</v>
      </c>
      <c r="M34" s="147">
        <f t="shared" si="3"/>
        <v>32824218.039999999</v>
      </c>
      <c r="N34" s="145">
        <v>12</v>
      </c>
      <c r="O34" s="145">
        <v>12</v>
      </c>
      <c r="P34" s="145">
        <f>N34-O34</f>
        <v>0</v>
      </c>
      <c r="Q34" s="148">
        <f t="shared" si="0"/>
        <v>-1857531.0799999982</v>
      </c>
      <c r="R34" s="149">
        <f>L34/H34</f>
        <v>687.0950533626218</v>
      </c>
    </row>
    <row r="35" spans="1:18" hidden="1" x14ac:dyDescent="0.35">
      <c r="A35" s="138">
        <v>1</v>
      </c>
      <c r="B35" s="139" t="s">
        <v>59</v>
      </c>
      <c r="C35" s="139" t="s">
        <v>182</v>
      </c>
      <c r="D35" s="139" t="s">
        <v>87</v>
      </c>
      <c r="E35" s="139" t="s">
        <v>225</v>
      </c>
      <c r="F35" s="139" t="s">
        <v>210</v>
      </c>
      <c r="G35" s="139" t="s">
        <v>226</v>
      </c>
      <c r="H35" s="140"/>
      <c r="I35" s="138"/>
      <c r="J35" s="141"/>
      <c r="K35" s="142"/>
      <c r="L35" s="143"/>
      <c r="M35" s="143"/>
      <c r="N35" s="139"/>
      <c r="O35" s="139"/>
      <c r="P35" s="139"/>
    </row>
    <row r="36" spans="1:18" hidden="1" x14ac:dyDescent="0.35">
      <c r="A36" s="138">
        <v>2</v>
      </c>
      <c r="B36" s="139" t="s">
        <v>59</v>
      </c>
      <c r="C36" s="139" t="s">
        <v>182</v>
      </c>
      <c r="D36" s="139" t="s">
        <v>87</v>
      </c>
      <c r="E36" s="139" t="s">
        <v>225</v>
      </c>
      <c r="F36" s="139" t="s">
        <v>180</v>
      </c>
      <c r="G36" s="139" t="s">
        <v>227</v>
      </c>
      <c r="H36" s="140">
        <v>6255</v>
      </c>
      <c r="I36" s="138">
        <v>5</v>
      </c>
      <c r="J36" s="141">
        <f>บึงกาฬ!F36</f>
        <v>1390136.75</v>
      </c>
      <c r="K36" s="142">
        <f>บึงกาฬ!AK36</f>
        <v>1413132.56</v>
      </c>
      <c r="L36" s="143">
        <f>บึงกาฬ!AL36</f>
        <v>3608010.17</v>
      </c>
      <c r="M36" s="143">
        <f>บึงกาฬ!AM36</f>
        <v>3717449.9899999998</v>
      </c>
      <c r="N36" s="139"/>
      <c r="O36" s="139"/>
      <c r="P36" s="139"/>
      <c r="Q36" s="131">
        <f t="shared" si="0"/>
        <v>-109439.81999999983</v>
      </c>
      <c r="R36" s="132">
        <f t="shared" si="1"/>
        <v>576.82017106314947</v>
      </c>
    </row>
    <row r="37" spans="1:18" hidden="1" x14ac:dyDescent="0.35">
      <c r="A37" s="138">
        <v>3</v>
      </c>
      <c r="B37" s="139" t="s">
        <v>59</v>
      </c>
      <c r="C37" s="139" t="s">
        <v>182</v>
      </c>
      <c r="D37" s="139" t="s">
        <v>87</v>
      </c>
      <c r="E37" s="139" t="s">
        <v>225</v>
      </c>
      <c r="F37" s="139" t="s">
        <v>180</v>
      </c>
      <c r="G37" s="139" t="s">
        <v>228</v>
      </c>
      <c r="H37" s="140">
        <v>4295</v>
      </c>
      <c r="I37" s="138">
        <v>3</v>
      </c>
      <c r="J37" s="141">
        <f>บึงกาฬ!F37</f>
        <v>467083.98</v>
      </c>
      <c r="K37" s="142">
        <f>บึงกาฬ!AK37</f>
        <v>456297.11</v>
      </c>
      <c r="L37" s="143">
        <f>บึงกาฬ!AL37</f>
        <v>1499939.47</v>
      </c>
      <c r="M37" s="143">
        <f>บึงกาฬ!AM37</f>
        <v>2563465.59</v>
      </c>
      <c r="N37" s="139"/>
      <c r="O37" s="139"/>
      <c r="P37" s="139"/>
      <c r="Q37" s="131">
        <f t="shared" si="0"/>
        <v>-1063526.1199999999</v>
      </c>
      <c r="R37" s="132">
        <f t="shared" si="1"/>
        <v>349.22921303841673</v>
      </c>
    </row>
    <row r="38" spans="1:18" hidden="1" x14ac:dyDescent="0.35">
      <c r="A38" s="138">
        <v>4</v>
      </c>
      <c r="B38" s="139" t="s">
        <v>59</v>
      </c>
      <c r="C38" s="139" t="s">
        <v>182</v>
      </c>
      <c r="D38" s="139" t="s">
        <v>87</v>
      </c>
      <c r="E38" s="139" t="s">
        <v>225</v>
      </c>
      <c r="F38" s="139" t="s">
        <v>180</v>
      </c>
      <c r="G38" s="139" t="s">
        <v>1420</v>
      </c>
      <c r="H38" s="140">
        <v>5791</v>
      </c>
      <c r="I38" s="138">
        <v>4</v>
      </c>
      <c r="J38" s="141">
        <f>บึงกาฬ!F38</f>
        <v>265506.64</v>
      </c>
      <c r="K38" s="142">
        <f>บึงกาฬ!AK38</f>
        <v>107458.02000000005</v>
      </c>
      <c r="L38" s="143">
        <f>บึงกาฬ!AL38</f>
        <v>2441806.38</v>
      </c>
      <c r="M38" s="143">
        <f>บึงกาฬ!AM38</f>
        <v>2768812.8200000003</v>
      </c>
      <c r="N38" s="139"/>
      <c r="O38" s="139"/>
      <c r="P38" s="139"/>
      <c r="Q38" s="131">
        <f t="shared" si="0"/>
        <v>-327006.44000000041</v>
      </c>
      <c r="R38" s="132">
        <f t="shared" si="1"/>
        <v>421.65539285097566</v>
      </c>
    </row>
    <row r="39" spans="1:18" hidden="1" x14ac:dyDescent="0.35">
      <c r="A39" s="138">
        <v>5</v>
      </c>
      <c r="B39" s="139" t="s">
        <v>59</v>
      </c>
      <c r="C39" s="139" t="s">
        <v>182</v>
      </c>
      <c r="D39" s="139" t="s">
        <v>87</v>
      </c>
      <c r="E39" s="139" t="s">
        <v>225</v>
      </c>
      <c r="F39" s="139" t="s">
        <v>180</v>
      </c>
      <c r="G39" s="139" t="s">
        <v>230</v>
      </c>
      <c r="H39" s="140">
        <v>2483</v>
      </c>
      <c r="I39" s="138">
        <v>2</v>
      </c>
      <c r="J39" s="141">
        <f>บึงกาฬ!F39</f>
        <v>516384.52</v>
      </c>
      <c r="K39" s="142">
        <f>บึงกาฬ!AK39</f>
        <v>543432.1</v>
      </c>
      <c r="L39" s="143">
        <f>บึงกาฬ!AL39</f>
        <v>1809113.4200000002</v>
      </c>
      <c r="M39" s="143">
        <f>บึงกาฬ!AM39</f>
        <v>1970806.44</v>
      </c>
      <c r="N39" s="139"/>
      <c r="O39" s="139"/>
      <c r="P39" s="139"/>
      <c r="Q39" s="131">
        <f t="shared" si="0"/>
        <v>-161693.01999999979</v>
      </c>
      <c r="R39" s="132">
        <f t="shared" si="1"/>
        <v>728.59984695932349</v>
      </c>
    </row>
    <row r="40" spans="1:18" hidden="1" x14ac:dyDescent="0.35">
      <c r="A40" s="138">
        <v>6</v>
      </c>
      <c r="B40" s="139" t="s">
        <v>59</v>
      </c>
      <c r="C40" s="139" t="s">
        <v>182</v>
      </c>
      <c r="D40" s="139" t="s">
        <v>87</v>
      </c>
      <c r="E40" s="139" t="s">
        <v>225</v>
      </c>
      <c r="F40" s="139" t="s">
        <v>180</v>
      </c>
      <c r="G40" s="139" t="s">
        <v>231</v>
      </c>
      <c r="H40" s="140">
        <v>2151</v>
      </c>
      <c r="I40" s="138">
        <v>2</v>
      </c>
      <c r="J40" s="141">
        <f>บึงกาฬ!F40</f>
        <v>503235.79</v>
      </c>
      <c r="K40" s="142">
        <f>บึงกาฬ!AK40</f>
        <v>443136.55</v>
      </c>
      <c r="L40" s="143">
        <f>บึงกาฬ!AL40</f>
        <v>2317697.85</v>
      </c>
      <c r="M40" s="143">
        <f>บึงกาฬ!AM40</f>
        <v>2230522.9</v>
      </c>
      <c r="N40" s="139"/>
      <c r="O40" s="139"/>
      <c r="P40" s="139"/>
      <c r="Q40" s="131">
        <f t="shared" si="0"/>
        <v>87174.950000000186</v>
      </c>
      <c r="R40" s="132">
        <f t="shared" si="1"/>
        <v>1077.4978382147838</v>
      </c>
    </row>
    <row r="41" spans="1:18" hidden="1" x14ac:dyDescent="0.35">
      <c r="A41" s="138">
        <v>7</v>
      </c>
      <c r="B41" s="139" t="s">
        <v>59</v>
      </c>
      <c r="C41" s="139" t="s">
        <v>182</v>
      </c>
      <c r="D41" s="139" t="s">
        <v>87</v>
      </c>
      <c r="E41" s="139" t="s">
        <v>225</v>
      </c>
      <c r="F41" s="139" t="s">
        <v>180</v>
      </c>
      <c r="G41" s="139" t="s">
        <v>232</v>
      </c>
      <c r="H41" s="140">
        <v>2636</v>
      </c>
      <c r="I41" s="138">
        <v>2</v>
      </c>
      <c r="J41" s="141">
        <f>บึงกาฬ!F41</f>
        <v>375269.14</v>
      </c>
      <c r="K41" s="142">
        <f>บึงกาฬ!AK41</f>
        <v>206034.35000000003</v>
      </c>
      <c r="L41" s="143">
        <f>บึงกาฬ!AL41</f>
        <v>1657923.04</v>
      </c>
      <c r="M41" s="143">
        <f>บึงกาฬ!AM41</f>
        <v>1941817.2</v>
      </c>
      <c r="N41" s="139"/>
      <c r="O41" s="139"/>
      <c r="P41" s="139"/>
      <c r="Q41" s="131">
        <f t="shared" si="0"/>
        <v>-283894.15999999992</v>
      </c>
      <c r="R41" s="132">
        <f t="shared" si="1"/>
        <v>628.9541122913505</v>
      </c>
    </row>
    <row r="42" spans="1:18" hidden="1" x14ac:dyDescent="0.35">
      <c r="A42" s="138">
        <v>8</v>
      </c>
      <c r="B42" s="139" t="s">
        <v>59</v>
      </c>
      <c r="C42" s="139" t="s">
        <v>182</v>
      </c>
      <c r="D42" s="139" t="s">
        <v>87</v>
      </c>
      <c r="E42" s="139" t="s">
        <v>225</v>
      </c>
      <c r="F42" s="139" t="s">
        <v>180</v>
      </c>
      <c r="G42" s="139" t="s">
        <v>233</v>
      </c>
      <c r="H42" s="140">
        <v>4545</v>
      </c>
      <c r="I42" s="138">
        <v>4</v>
      </c>
      <c r="J42" s="141">
        <f>บึงกาฬ!F42</f>
        <v>750975.58</v>
      </c>
      <c r="K42" s="142">
        <f>บึงกาฬ!AK42</f>
        <v>633928.69999999995</v>
      </c>
      <c r="L42" s="143">
        <f>บึงกาฬ!AL42</f>
        <v>2308234.63</v>
      </c>
      <c r="M42" s="143">
        <f>บึงกาฬ!AM42</f>
        <v>2564087.2399999998</v>
      </c>
      <c r="N42" s="139"/>
      <c r="O42" s="139"/>
      <c r="P42" s="139"/>
      <c r="Q42" s="131">
        <f t="shared" si="0"/>
        <v>-255852.60999999987</v>
      </c>
      <c r="R42" s="132">
        <f t="shared" si="1"/>
        <v>507.86240484048403</v>
      </c>
    </row>
    <row r="43" spans="1:18" hidden="1" x14ac:dyDescent="0.35">
      <c r="A43" s="138">
        <v>9</v>
      </c>
      <c r="B43" s="139" t="s">
        <v>59</v>
      </c>
      <c r="C43" s="139" t="s">
        <v>182</v>
      </c>
      <c r="D43" s="139" t="s">
        <v>87</v>
      </c>
      <c r="E43" s="139" t="s">
        <v>225</v>
      </c>
      <c r="F43" s="139" t="s">
        <v>180</v>
      </c>
      <c r="G43" s="139" t="s">
        <v>234</v>
      </c>
      <c r="H43" s="140">
        <v>2870</v>
      </c>
      <c r="I43" s="138">
        <v>2</v>
      </c>
      <c r="J43" s="141">
        <f>บึงกาฬ!F43</f>
        <v>667723.30000000005</v>
      </c>
      <c r="K43" s="142">
        <f>บึงกาฬ!AK43</f>
        <v>724079.38</v>
      </c>
      <c r="L43" s="143">
        <f>บึงกาฬ!AL43</f>
        <v>1850071.8599999999</v>
      </c>
      <c r="M43" s="143">
        <f>บึงกาฬ!AM43</f>
        <v>2011851.7999999998</v>
      </c>
      <c r="N43" s="139"/>
      <c r="O43" s="139"/>
      <c r="P43" s="139"/>
      <c r="Q43" s="131">
        <f t="shared" si="0"/>
        <v>-161779.93999999994</v>
      </c>
      <c r="R43" s="132">
        <f t="shared" si="1"/>
        <v>644.62434146341457</v>
      </c>
    </row>
    <row r="44" spans="1:18" hidden="1" x14ac:dyDescent="0.35">
      <c r="A44" s="138">
        <v>10</v>
      </c>
      <c r="B44" s="139" t="s">
        <v>59</v>
      </c>
      <c r="C44" s="139" t="s">
        <v>182</v>
      </c>
      <c r="D44" s="139" t="s">
        <v>87</v>
      </c>
      <c r="E44" s="139" t="s">
        <v>225</v>
      </c>
      <c r="F44" s="139" t="s">
        <v>180</v>
      </c>
      <c r="G44" s="139" t="s">
        <v>235</v>
      </c>
      <c r="H44" s="140">
        <v>3482</v>
      </c>
      <c r="I44" s="138">
        <v>3</v>
      </c>
      <c r="J44" s="141">
        <f>บึงกาฬ!F44</f>
        <v>472540.83</v>
      </c>
      <c r="K44" s="142">
        <f>บึงกาฬ!AK44</f>
        <v>491489.32999999996</v>
      </c>
      <c r="L44" s="143">
        <f>บึงกาฬ!AL44</f>
        <v>2007862.1400000001</v>
      </c>
      <c r="M44" s="143">
        <f>บึงกาฬ!AM44</f>
        <v>2064663.18</v>
      </c>
      <c r="N44" s="139"/>
      <c r="O44" s="139"/>
      <c r="P44" s="139"/>
      <c r="Q44" s="131">
        <f t="shared" si="0"/>
        <v>-56801.039999999804</v>
      </c>
      <c r="R44" s="132">
        <f t="shared" si="1"/>
        <v>576.64047673750724</v>
      </c>
    </row>
    <row r="45" spans="1:18" hidden="1" x14ac:dyDescent="0.35">
      <c r="A45" s="138">
        <v>11</v>
      </c>
      <c r="B45" s="139" t="s">
        <v>59</v>
      </c>
      <c r="C45" s="139" t="s">
        <v>182</v>
      </c>
      <c r="D45" s="139" t="s">
        <v>87</v>
      </c>
      <c r="E45" s="139" t="s">
        <v>225</v>
      </c>
      <c r="F45" s="139" t="s">
        <v>180</v>
      </c>
      <c r="G45" s="139" t="s">
        <v>236</v>
      </c>
      <c r="H45" s="140">
        <v>4225</v>
      </c>
      <c r="I45" s="138">
        <v>3</v>
      </c>
      <c r="J45" s="141">
        <f>บึงกาฬ!F45</f>
        <v>154218.56</v>
      </c>
      <c r="K45" s="142">
        <f>บึงกาฬ!AK45</f>
        <v>118330.06999999998</v>
      </c>
      <c r="L45" s="143">
        <f>บึงกาฬ!AL45</f>
        <v>2424577.9500000002</v>
      </c>
      <c r="M45" s="143">
        <f>บึงกาฬ!AM45</f>
        <v>2634670.1100000003</v>
      </c>
      <c r="N45" s="139" t="s">
        <v>237</v>
      </c>
      <c r="O45" s="139"/>
      <c r="P45" s="139"/>
      <c r="Q45" s="131">
        <f t="shared" si="0"/>
        <v>-210092.16000000015</v>
      </c>
      <c r="R45" s="132">
        <f t="shared" si="1"/>
        <v>573.8646035502959</v>
      </c>
    </row>
    <row r="46" spans="1:18" hidden="1" x14ac:dyDescent="0.35">
      <c r="A46" s="138">
        <v>12</v>
      </c>
      <c r="B46" s="139" t="s">
        <v>59</v>
      </c>
      <c r="C46" s="139" t="s">
        <v>182</v>
      </c>
      <c r="D46" s="139" t="s">
        <v>87</v>
      </c>
      <c r="E46" s="139" t="s">
        <v>225</v>
      </c>
      <c r="F46" s="139" t="s">
        <v>180</v>
      </c>
      <c r="G46" s="139" t="s">
        <v>238</v>
      </c>
      <c r="H46" s="140">
        <v>3058</v>
      </c>
      <c r="I46" s="138">
        <v>3</v>
      </c>
      <c r="J46" s="141">
        <f>บึงกาฬ!F46</f>
        <v>269253.87</v>
      </c>
      <c r="K46" s="142">
        <f>บึงกาฬ!AK46</f>
        <v>226818.28000000003</v>
      </c>
      <c r="L46" s="143">
        <f>บึงกาฬ!AL46</f>
        <v>2391283.29</v>
      </c>
      <c r="M46" s="143">
        <f>บึงกาฬ!AM46</f>
        <v>2438329.8400000003</v>
      </c>
      <c r="N46" s="139"/>
      <c r="O46" s="139"/>
      <c r="P46" s="139"/>
      <c r="Q46" s="131">
        <f t="shared" si="0"/>
        <v>-47046.550000000279</v>
      </c>
      <c r="R46" s="132">
        <f t="shared" si="1"/>
        <v>781.97622302158277</v>
      </c>
    </row>
    <row r="47" spans="1:18" s="150" customFormat="1" hidden="1" x14ac:dyDescent="0.35">
      <c r="A47" s="144">
        <v>3</v>
      </c>
      <c r="B47" s="145" t="s">
        <v>59</v>
      </c>
      <c r="C47" s="145"/>
      <c r="D47" s="145"/>
      <c r="E47" s="145" t="s">
        <v>77</v>
      </c>
      <c r="F47" s="145"/>
      <c r="G47" s="145" t="s">
        <v>239</v>
      </c>
      <c r="H47" s="151">
        <f>SUM(H36:H46)</f>
        <v>41791</v>
      </c>
      <c r="I47" s="144"/>
      <c r="J47" s="147">
        <f>SUM(J35:J46)</f>
        <v>5832328.96</v>
      </c>
      <c r="K47" s="147">
        <f t="shared" ref="K47:M47" si="4">SUM(K35:K46)</f>
        <v>5364136.45</v>
      </c>
      <c r="L47" s="147">
        <f t="shared" si="4"/>
        <v>24316520.199999996</v>
      </c>
      <c r="M47" s="147">
        <f t="shared" si="4"/>
        <v>26906477.109999999</v>
      </c>
      <c r="N47" s="145">
        <v>11</v>
      </c>
      <c r="O47" s="145">
        <v>11</v>
      </c>
      <c r="P47" s="145">
        <f>N47-O47</f>
        <v>0</v>
      </c>
      <c r="Q47" s="148">
        <f t="shared" si="0"/>
        <v>-2589956.9100000039</v>
      </c>
      <c r="R47" s="149">
        <f>L47/H47</f>
        <v>581.86021392165765</v>
      </c>
    </row>
    <row r="48" spans="1:18" hidden="1" x14ac:dyDescent="0.35">
      <c r="A48" s="138">
        <v>1</v>
      </c>
      <c r="B48" s="139" t="s">
        <v>59</v>
      </c>
      <c r="C48" s="139" t="s">
        <v>184</v>
      </c>
      <c r="D48" s="139" t="s">
        <v>122</v>
      </c>
      <c r="E48" s="139" t="s">
        <v>240</v>
      </c>
      <c r="F48" s="139" t="s">
        <v>210</v>
      </c>
      <c r="G48" s="139" t="s">
        <v>241</v>
      </c>
      <c r="H48" s="140"/>
      <c r="I48" s="138"/>
      <c r="J48" s="141"/>
      <c r="K48" s="142"/>
      <c r="L48" s="143"/>
      <c r="M48" s="143"/>
      <c r="N48" s="139"/>
      <c r="O48" s="139"/>
      <c r="P48" s="139"/>
    </row>
    <row r="49" spans="1:18" hidden="1" x14ac:dyDescent="0.35">
      <c r="A49" s="138">
        <v>2</v>
      </c>
      <c r="B49" s="139" t="s">
        <v>59</v>
      </c>
      <c r="C49" s="139" t="s">
        <v>184</v>
      </c>
      <c r="D49" s="139" t="s">
        <v>122</v>
      </c>
      <c r="E49" s="139" t="s">
        <v>240</v>
      </c>
      <c r="F49" s="139" t="s">
        <v>180</v>
      </c>
      <c r="G49" s="139" t="s">
        <v>242</v>
      </c>
      <c r="H49" s="140">
        <v>2820</v>
      </c>
      <c r="I49" s="138">
        <v>2</v>
      </c>
      <c r="J49" s="141">
        <f>บึงกาฬ!F47</f>
        <v>390775.91</v>
      </c>
      <c r="K49" s="142">
        <f>บึงกาฬ!AK47</f>
        <v>270632.93999999994</v>
      </c>
      <c r="L49" s="143">
        <f>บึงกาฬ!AL47</f>
        <v>1632447.79</v>
      </c>
      <c r="M49" s="143">
        <f>บึงกาฬ!AM47</f>
        <v>2171201.36</v>
      </c>
      <c r="N49" s="139"/>
      <c r="O49" s="139"/>
      <c r="P49" s="139"/>
      <c r="Q49" s="131">
        <f t="shared" si="0"/>
        <v>-538753.56999999983</v>
      </c>
      <c r="R49" s="132">
        <f t="shared" si="1"/>
        <v>578.882195035461</v>
      </c>
    </row>
    <row r="50" spans="1:18" hidden="1" x14ac:dyDescent="0.35">
      <c r="A50" s="138">
        <v>3</v>
      </c>
      <c r="B50" s="139" t="s">
        <v>59</v>
      </c>
      <c r="C50" s="139" t="s">
        <v>184</v>
      </c>
      <c r="D50" s="139" t="s">
        <v>122</v>
      </c>
      <c r="E50" s="139" t="s">
        <v>240</v>
      </c>
      <c r="F50" s="139" t="s">
        <v>180</v>
      </c>
      <c r="G50" s="139" t="s">
        <v>243</v>
      </c>
      <c r="H50" s="140">
        <v>3895</v>
      </c>
      <c r="I50" s="138">
        <v>3</v>
      </c>
      <c r="J50" s="141">
        <f>บึงกาฬ!F48</f>
        <v>535917.46</v>
      </c>
      <c r="K50" s="142">
        <f>บึงกาฬ!AK48</f>
        <v>-109328.76000000001</v>
      </c>
      <c r="L50" s="143">
        <f>บึงกาฬ!AL48</f>
        <v>1559492.9100000001</v>
      </c>
      <c r="M50" s="143">
        <f>บึงกาฬ!AM48</f>
        <v>2574496.17</v>
      </c>
      <c r="N50" s="139"/>
      <c r="O50" s="139"/>
      <c r="P50" s="139"/>
      <c r="Q50" s="131">
        <f t="shared" si="0"/>
        <v>-1015003.2599999998</v>
      </c>
      <c r="R50" s="132">
        <f t="shared" si="1"/>
        <v>400.38328883183573</v>
      </c>
    </row>
    <row r="51" spans="1:18" hidden="1" x14ac:dyDescent="0.35">
      <c r="A51" s="138">
        <v>4</v>
      </c>
      <c r="B51" s="139" t="s">
        <v>59</v>
      </c>
      <c r="C51" s="139" t="s">
        <v>184</v>
      </c>
      <c r="D51" s="139" t="s">
        <v>122</v>
      </c>
      <c r="E51" s="139" t="s">
        <v>240</v>
      </c>
      <c r="F51" s="139" t="s">
        <v>180</v>
      </c>
      <c r="G51" s="139" t="s">
        <v>244</v>
      </c>
      <c r="H51" s="140">
        <v>2041</v>
      </c>
      <c r="I51" s="138">
        <v>2</v>
      </c>
      <c r="J51" s="141">
        <f>บึงกาฬ!F49</f>
        <v>952010.5</v>
      </c>
      <c r="K51" s="142">
        <f>บึงกาฬ!AK49</f>
        <v>718849.95</v>
      </c>
      <c r="L51" s="143">
        <f>บึงกาฬ!AL49</f>
        <v>1287857.33</v>
      </c>
      <c r="M51" s="143">
        <f>บึงกาฬ!AM49</f>
        <v>1793864.68</v>
      </c>
      <c r="N51" s="139"/>
      <c r="O51" s="139"/>
      <c r="P51" s="139"/>
      <c r="Q51" s="131">
        <f t="shared" si="0"/>
        <v>-506007.34999999986</v>
      </c>
      <c r="R51" s="132">
        <f t="shared" si="1"/>
        <v>630.99330230279281</v>
      </c>
    </row>
    <row r="52" spans="1:18" s="150" customFormat="1" hidden="1" x14ac:dyDescent="0.35">
      <c r="A52" s="144">
        <v>4</v>
      </c>
      <c r="B52" s="145" t="s">
        <v>59</v>
      </c>
      <c r="C52" s="145"/>
      <c r="D52" s="145"/>
      <c r="E52" s="145" t="s">
        <v>77</v>
      </c>
      <c r="F52" s="145"/>
      <c r="G52" s="145" t="s">
        <v>245</v>
      </c>
      <c r="H52" s="151">
        <f>SUM(H49:H51)</f>
        <v>8756</v>
      </c>
      <c r="I52" s="144"/>
      <c r="J52" s="147">
        <f>SUM(J48:J51)</f>
        <v>1878703.8699999999</v>
      </c>
      <c r="K52" s="147">
        <f t="shared" ref="K52:M52" si="5">SUM(K48:K51)</f>
        <v>880154.12999999989</v>
      </c>
      <c r="L52" s="147">
        <f t="shared" si="5"/>
        <v>4479798.03</v>
      </c>
      <c r="M52" s="147">
        <f t="shared" si="5"/>
        <v>6539562.209999999</v>
      </c>
      <c r="N52" s="145">
        <v>3</v>
      </c>
      <c r="O52" s="145">
        <v>3</v>
      </c>
      <c r="P52" s="145">
        <f>N52-O52</f>
        <v>0</v>
      </c>
      <c r="Q52" s="148">
        <f t="shared" si="0"/>
        <v>-2059764.1799999988</v>
      </c>
      <c r="R52" s="149">
        <f>L52/H52</f>
        <v>511.62608839652813</v>
      </c>
    </row>
    <row r="53" spans="1:18" hidden="1" x14ac:dyDescent="0.35">
      <c r="A53" s="138">
        <v>1</v>
      </c>
      <c r="B53" s="139" t="s">
        <v>59</v>
      </c>
      <c r="C53" s="139" t="s">
        <v>186</v>
      </c>
      <c r="D53" s="139" t="s">
        <v>108</v>
      </c>
      <c r="E53" s="139" t="s">
        <v>246</v>
      </c>
      <c r="F53" s="139" t="s">
        <v>210</v>
      </c>
      <c r="G53" s="139" t="s">
        <v>247</v>
      </c>
      <c r="H53" s="140"/>
      <c r="I53" s="138"/>
      <c r="J53" s="141"/>
      <c r="K53" s="142"/>
      <c r="L53" s="143"/>
      <c r="M53" s="143"/>
      <c r="N53" s="139"/>
      <c r="O53" s="139"/>
      <c r="P53" s="139"/>
    </row>
    <row r="54" spans="1:18" hidden="1" x14ac:dyDescent="0.35">
      <c r="A54" s="138">
        <v>2</v>
      </c>
      <c r="B54" s="139" t="s">
        <v>59</v>
      </c>
      <c r="C54" s="139" t="s">
        <v>186</v>
      </c>
      <c r="D54" s="139" t="s">
        <v>108</v>
      </c>
      <c r="E54" s="139" t="s">
        <v>246</v>
      </c>
      <c r="F54" s="139" t="s">
        <v>180</v>
      </c>
      <c r="G54" s="139" t="s">
        <v>248</v>
      </c>
      <c r="H54" s="140">
        <v>2880</v>
      </c>
      <c r="I54" s="138">
        <v>2</v>
      </c>
      <c r="J54" s="141">
        <f>บึงกาฬ!F50</f>
        <v>512188.01</v>
      </c>
      <c r="K54" s="142">
        <f>บึงกาฬ!AK50</f>
        <v>302338.51</v>
      </c>
      <c r="L54" s="143">
        <f>บึงกาฬ!AL50</f>
        <v>2839270.99</v>
      </c>
      <c r="M54" s="143">
        <f>บึงกาฬ!AM50</f>
        <v>3275268.85</v>
      </c>
      <c r="N54" s="139"/>
      <c r="O54" s="139"/>
      <c r="P54" s="139"/>
      <c r="Q54" s="131">
        <f t="shared" si="0"/>
        <v>-435997.85999999987</v>
      </c>
      <c r="R54" s="132">
        <f t="shared" si="1"/>
        <v>985.85798263888898</v>
      </c>
    </row>
    <row r="55" spans="1:18" hidden="1" x14ac:dyDescent="0.35">
      <c r="A55" s="138">
        <v>3</v>
      </c>
      <c r="B55" s="139" t="s">
        <v>59</v>
      </c>
      <c r="C55" s="139" t="s">
        <v>186</v>
      </c>
      <c r="D55" s="139" t="s">
        <v>108</v>
      </c>
      <c r="E55" s="139" t="s">
        <v>246</v>
      </c>
      <c r="F55" s="139" t="s">
        <v>180</v>
      </c>
      <c r="G55" s="139" t="s">
        <v>249</v>
      </c>
      <c r="H55" s="140">
        <v>9821</v>
      </c>
      <c r="I55" s="138">
        <v>5</v>
      </c>
      <c r="J55" s="141">
        <f>บึงกาฬ!F51</f>
        <v>1729735.16</v>
      </c>
      <c r="K55" s="142">
        <f>บึงกาฬ!AK51</f>
        <v>1577741.56</v>
      </c>
      <c r="L55" s="143">
        <f>บึงกาฬ!AL51</f>
        <v>5254971.38</v>
      </c>
      <c r="M55" s="143">
        <f>บึงกาฬ!AM51</f>
        <v>5206668.8599999994</v>
      </c>
      <c r="N55" s="139"/>
      <c r="O55" s="139"/>
      <c r="P55" s="139"/>
      <c r="Q55" s="131">
        <f t="shared" si="0"/>
        <v>48302.520000000484</v>
      </c>
      <c r="R55" s="132">
        <f t="shared" si="1"/>
        <v>535.07498014458815</v>
      </c>
    </row>
    <row r="56" spans="1:18" hidden="1" x14ac:dyDescent="0.35">
      <c r="A56" s="138">
        <v>4</v>
      </c>
      <c r="B56" s="139" t="s">
        <v>59</v>
      </c>
      <c r="C56" s="139" t="s">
        <v>186</v>
      </c>
      <c r="D56" s="139" t="s">
        <v>108</v>
      </c>
      <c r="E56" s="139" t="s">
        <v>246</v>
      </c>
      <c r="F56" s="139" t="s">
        <v>180</v>
      </c>
      <c r="G56" s="139" t="s">
        <v>250</v>
      </c>
      <c r="H56" s="140">
        <v>4858</v>
      </c>
      <c r="I56" s="138">
        <v>4</v>
      </c>
      <c r="J56" s="141">
        <f>บึงกาฬ!F52</f>
        <v>310227.71000000002</v>
      </c>
      <c r="K56" s="142">
        <f>บึงกาฬ!AK52</f>
        <v>145031.59000000003</v>
      </c>
      <c r="L56" s="143">
        <f>บึงกาฬ!AL52</f>
        <v>3205643.7</v>
      </c>
      <c r="M56" s="143">
        <f>บึงกาฬ!AM52</f>
        <v>3762239.58</v>
      </c>
      <c r="N56" s="139"/>
      <c r="O56" s="139"/>
      <c r="P56" s="139"/>
      <c r="Q56" s="131">
        <f t="shared" si="0"/>
        <v>-556595.87999999989</v>
      </c>
      <c r="R56" s="132">
        <f t="shared" si="1"/>
        <v>659.86902017291072</v>
      </c>
    </row>
    <row r="57" spans="1:18" hidden="1" x14ac:dyDescent="0.35">
      <c r="A57" s="138">
        <v>5</v>
      </c>
      <c r="B57" s="139" t="s">
        <v>59</v>
      </c>
      <c r="C57" s="139" t="s">
        <v>186</v>
      </c>
      <c r="D57" s="139" t="s">
        <v>108</v>
      </c>
      <c r="E57" s="139" t="s">
        <v>246</v>
      </c>
      <c r="F57" s="139" t="s">
        <v>180</v>
      </c>
      <c r="G57" s="139" t="s">
        <v>251</v>
      </c>
      <c r="H57" s="140">
        <v>5652</v>
      </c>
      <c r="I57" s="138">
        <v>4</v>
      </c>
      <c r="J57" s="141">
        <f>บึงกาฬ!F53</f>
        <v>755774.47</v>
      </c>
      <c r="K57" s="142">
        <f>บึงกาฬ!AK53</f>
        <v>426122.22</v>
      </c>
      <c r="L57" s="143">
        <f>บึงกาฬ!AL53</f>
        <v>3204052.4299999997</v>
      </c>
      <c r="M57" s="143">
        <f>บึงกาฬ!AM53</f>
        <v>3241477.65</v>
      </c>
      <c r="N57" s="139"/>
      <c r="O57" s="139"/>
      <c r="P57" s="139"/>
      <c r="Q57" s="131">
        <f t="shared" si="0"/>
        <v>-37425.220000000205</v>
      </c>
      <c r="R57" s="132">
        <f t="shared" si="1"/>
        <v>566.88825725406934</v>
      </c>
    </row>
    <row r="58" spans="1:18" s="150" customFormat="1" hidden="1" x14ac:dyDescent="0.35">
      <c r="A58" s="144">
        <v>5</v>
      </c>
      <c r="B58" s="145" t="s">
        <v>59</v>
      </c>
      <c r="C58" s="145"/>
      <c r="D58" s="145"/>
      <c r="E58" s="145" t="s">
        <v>77</v>
      </c>
      <c r="F58" s="145"/>
      <c r="G58" s="145" t="s">
        <v>252</v>
      </c>
      <c r="H58" s="151">
        <f>SUM(H54:H57)</f>
        <v>23211</v>
      </c>
      <c r="I58" s="144"/>
      <c r="J58" s="147">
        <f>SUM(J53:J57)</f>
        <v>3307925.3499999996</v>
      </c>
      <c r="K58" s="147">
        <f t="shared" ref="K58:M58" si="6">SUM(K53:K57)</f>
        <v>2451233.88</v>
      </c>
      <c r="L58" s="147">
        <f t="shared" si="6"/>
        <v>14503938.5</v>
      </c>
      <c r="M58" s="147">
        <f t="shared" si="6"/>
        <v>15485654.939999999</v>
      </c>
      <c r="N58" s="145">
        <v>4</v>
      </c>
      <c r="O58" s="145">
        <v>4</v>
      </c>
      <c r="P58" s="145">
        <f>N58-O58</f>
        <v>0</v>
      </c>
      <c r="Q58" s="148">
        <f t="shared" si="0"/>
        <v>-981716.43999999948</v>
      </c>
      <c r="R58" s="149">
        <f>L58/H58</f>
        <v>624.87348670888798</v>
      </c>
    </row>
    <row r="59" spans="1:18" hidden="1" x14ac:dyDescent="0.35">
      <c r="A59" s="138">
        <v>1</v>
      </c>
      <c r="B59" s="139" t="s">
        <v>59</v>
      </c>
      <c r="C59" s="139" t="s">
        <v>188</v>
      </c>
      <c r="D59" s="139" t="s">
        <v>101</v>
      </c>
      <c r="E59" s="139" t="s">
        <v>253</v>
      </c>
      <c r="F59" s="139" t="s">
        <v>210</v>
      </c>
      <c r="G59" s="139" t="s">
        <v>254</v>
      </c>
      <c r="H59" s="140"/>
      <c r="I59" s="138"/>
      <c r="J59" s="141"/>
      <c r="K59" s="142"/>
      <c r="L59" s="143"/>
      <c r="M59" s="143"/>
      <c r="N59" s="139"/>
      <c r="O59" s="139"/>
      <c r="P59" s="139"/>
    </row>
    <row r="60" spans="1:18" s="158" customFormat="1" hidden="1" x14ac:dyDescent="0.35">
      <c r="A60" s="152">
        <v>2</v>
      </c>
      <c r="B60" s="153" t="s">
        <v>59</v>
      </c>
      <c r="C60" s="153" t="s">
        <v>188</v>
      </c>
      <c r="D60" s="153" t="s">
        <v>101</v>
      </c>
      <c r="E60" s="153" t="s">
        <v>253</v>
      </c>
      <c r="F60" s="153" t="s">
        <v>180</v>
      </c>
      <c r="G60" s="153" t="s">
        <v>255</v>
      </c>
      <c r="H60" s="154">
        <v>2823</v>
      </c>
      <c r="I60" s="152">
        <v>2</v>
      </c>
      <c r="J60" s="143">
        <f>บึงกาฬ!F54</f>
        <v>383084.62</v>
      </c>
      <c r="K60" s="155">
        <f>บึงกาฬ!AK54</f>
        <v>144467.84999999998</v>
      </c>
      <c r="L60" s="143">
        <f>บึงกาฬ!AL54</f>
        <v>3291395.91</v>
      </c>
      <c r="M60" s="143">
        <f>บึงกาฬ!AM54</f>
        <v>2965586.59</v>
      </c>
      <c r="N60" s="153"/>
      <c r="O60" s="153"/>
      <c r="P60" s="153"/>
      <c r="Q60" s="156">
        <f t="shared" si="0"/>
        <v>325809.3200000003</v>
      </c>
      <c r="R60" s="157">
        <f t="shared" si="1"/>
        <v>1165.9213283740703</v>
      </c>
    </row>
    <row r="61" spans="1:18" hidden="1" x14ac:dyDescent="0.35">
      <c r="A61" s="138">
        <v>3</v>
      </c>
      <c r="B61" s="139" t="s">
        <v>59</v>
      </c>
      <c r="C61" s="139" t="s">
        <v>188</v>
      </c>
      <c r="D61" s="139" t="s">
        <v>101</v>
      </c>
      <c r="E61" s="139" t="s">
        <v>253</v>
      </c>
      <c r="F61" s="139" t="s">
        <v>180</v>
      </c>
      <c r="G61" s="139" t="s">
        <v>256</v>
      </c>
      <c r="H61" s="140">
        <v>4818</v>
      </c>
      <c r="I61" s="138">
        <v>4</v>
      </c>
      <c r="J61" s="143">
        <f>บึงกาฬ!F55</f>
        <v>2098656.9300000002</v>
      </c>
      <c r="K61" s="155">
        <f>บึงกาฬ!AK55</f>
        <v>-152398.03999999957</v>
      </c>
      <c r="L61" s="143">
        <f>บึงกาฬ!AL55</f>
        <v>3681396</v>
      </c>
      <c r="M61" s="143">
        <f>บึงกาฬ!AM55</f>
        <v>5844688.2600000007</v>
      </c>
      <c r="N61" s="139"/>
      <c r="O61" s="139"/>
      <c r="P61" s="139"/>
      <c r="Q61" s="131">
        <f t="shared" si="0"/>
        <v>-2163292.2600000007</v>
      </c>
      <c r="R61" s="132">
        <f t="shared" si="1"/>
        <v>764.09215442092159</v>
      </c>
    </row>
    <row r="62" spans="1:18" x14ac:dyDescent="0.35">
      <c r="A62" s="138">
        <v>4</v>
      </c>
      <c r="B62" s="139" t="s">
        <v>59</v>
      </c>
      <c r="C62" s="139" t="s">
        <v>188</v>
      </c>
      <c r="D62" s="139" t="s">
        <v>101</v>
      </c>
      <c r="E62" s="139" t="s">
        <v>253</v>
      </c>
      <c r="F62" s="139" t="s">
        <v>180</v>
      </c>
      <c r="G62" s="139" t="s">
        <v>257</v>
      </c>
      <c r="H62" s="140">
        <v>2500</v>
      </c>
      <c r="I62" s="138">
        <v>2</v>
      </c>
      <c r="J62" s="143">
        <f>บึงกาฬ!F56</f>
        <v>0</v>
      </c>
      <c r="K62" s="302">
        <f>บึงกาฬ!AK56</f>
        <v>0</v>
      </c>
      <c r="L62" s="143">
        <f>บึงกาฬ!AL56</f>
        <v>0</v>
      </c>
      <c r="M62" s="143">
        <f>บึงกาฬ!AM56</f>
        <v>0</v>
      </c>
      <c r="N62" s="139"/>
      <c r="O62" s="139"/>
      <c r="P62" s="139"/>
      <c r="Q62" s="131">
        <f t="shared" si="0"/>
        <v>0</v>
      </c>
      <c r="R62" s="132">
        <f t="shared" si="1"/>
        <v>0</v>
      </c>
    </row>
    <row r="63" spans="1:18" hidden="1" x14ac:dyDescent="0.35">
      <c r="A63" s="138">
        <v>5</v>
      </c>
      <c r="B63" s="139" t="s">
        <v>59</v>
      </c>
      <c r="C63" s="139" t="s">
        <v>188</v>
      </c>
      <c r="D63" s="139" t="s">
        <v>101</v>
      </c>
      <c r="E63" s="139" t="s">
        <v>253</v>
      </c>
      <c r="F63" s="139" t="s">
        <v>180</v>
      </c>
      <c r="G63" s="139" t="s">
        <v>258</v>
      </c>
      <c r="H63" s="140">
        <v>4429</v>
      </c>
      <c r="I63" s="138">
        <v>3</v>
      </c>
      <c r="J63" s="143">
        <f>บึงกาฬ!F57</f>
        <v>607166.64</v>
      </c>
      <c r="K63" s="143">
        <f>บึงกาฬ!AK57</f>
        <v>329676.69000000006</v>
      </c>
      <c r="L63" s="143">
        <f>บึงกาฬ!AL57</f>
        <v>3135669.81</v>
      </c>
      <c r="M63" s="143">
        <f>บึงกาฬ!AM57</f>
        <v>3377252</v>
      </c>
      <c r="N63" s="139"/>
      <c r="O63" s="139"/>
      <c r="P63" s="139"/>
      <c r="Q63" s="131">
        <f t="shared" si="0"/>
        <v>-241582.18999999994</v>
      </c>
      <c r="R63" s="132">
        <f t="shared" si="1"/>
        <v>707.98595845563329</v>
      </c>
    </row>
    <row r="64" spans="1:18" hidden="1" x14ac:dyDescent="0.35">
      <c r="A64" s="138">
        <v>6</v>
      </c>
      <c r="B64" s="139" t="s">
        <v>59</v>
      </c>
      <c r="C64" s="139" t="s">
        <v>188</v>
      </c>
      <c r="D64" s="139" t="s">
        <v>101</v>
      </c>
      <c r="E64" s="139" t="s">
        <v>253</v>
      </c>
      <c r="F64" s="139" t="s">
        <v>180</v>
      </c>
      <c r="G64" s="139" t="s">
        <v>259</v>
      </c>
      <c r="H64" s="140">
        <v>3247</v>
      </c>
      <c r="I64" s="138">
        <v>3</v>
      </c>
      <c r="J64" s="143">
        <f>บึงกาฬ!F58</f>
        <v>336475.18</v>
      </c>
      <c r="K64" s="143">
        <f>บึงกาฬ!AK58</f>
        <v>297596.64</v>
      </c>
      <c r="L64" s="143">
        <f>บึงกาฬ!AL58</f>
        <v>2103097.19</v>
      </c>
      <c r="M64" s="143">
        <f>บึงกาฬ!AM58</f>
        <v>2120512.7000000002</v>
      </c>
      <c r="N64" s="139"/>
      <c r="O64" s="139"/>
      <c r="P64" s="139"/>
      <c r="Q64" s="131">
        <f t="shared" si="0"/>
        <v>-17415.510000000242</v>
      </c>
      <c r="R64" s="132">
        <f t="shared" si="1"/>
        <v>647.70470896211884</v>
      </c>
    </row>
    <row r="65" spans="1:18" s="158" customFormat="1" x14ac:dyDescent="0.35">
      <c r="A65" s="152">
        <v>7</v>
      </c>
      <c r="B65" s="153" t="s">
        <v>59</v>
      </c>
      <c r="C65" s="153" t="s">
        <v>188</v>
      </c>
      <c r="D65" s="153" t="s">
        <v>101</v>
      </c>
      <c r="E65" s="153" t="s">
        <v>253</v>
      </c>
      <c r="F65" s="153" t="s">
        <v>180</v>
      </c>
      <c r="G65" s="153" t="s">
        <v>260</v>
      </c>
      <c r="H65" s="154">
        <v>1126</v>
      </c>
      <c r="I65" s="152">
        <v>1</v>
      </c>
      <c r="J65" s="143">
        <f>บึงกาฬ!F59</f>
        <v>0</v>
      </c>
      <c r="K65" s="143">
        <f>บึงกาฬ!AK59</f>
        <v>0</v>
      </c>
      <c r="L65" s="143">
        <f>บึงกาฬ!AL59</f>
        <v>0</v>
      </c>
      <c r="M65" s="143">
        <f>บึงกาฬ!AM59</f>
        <v>0</v>
      </c>
      <c r="N65" s="153"/>
      <c r="O65" s="153"/>
      <c r="P65" s="153"/>
      <c r="Q65" s="156">
        <f t="shared" si="0"/>
        <v>0</v>
      </c>
      <c r="R65" s="157">
        <f t="shared" si="1"/>
        <v>0</v>
      </c>
    </row>
    <row r="66" spans="1:18" s="150" customFormat="1" hidden="1" x14ac:dyDescent="0.35">
      <c r="A66" s="144">
        <v>6</v>
      </c>
      <c r="B66" s="145" t="s">
        <v>59</v>
      </c>
      <c r="C66" s="145"/>
      <c r="D66" s="145"/>
      <c r="E66" s="145" t="s">
        <v>77</v>
      </c>
      <c r="F66" s="145"/>
      <c r="G66" s="145" t="s">
        <v>261</v>
      </c>
      <c r="H66" s="151">
        <f>SUM(H59:H65)</f>
        <v>18943</v>
      </c>
      <c r="I66" s="144"/>
      <c r="J66" s="147">
        <f>SUM(J59:J65)</f>
        <v>3425383.3700000006</v>
      </c>
      <c r="K66" s="147">
        <f t="shared" ref="K66:M66" si="7">SUM(K59:K65)</f>
        <v>619343.14000000048</v>
      </c>
      <c r="L66" s="147">
        <f t="shared" si="7"/>
        <v>12211558.91</v>
      </c>
      <c r="M66" s="147">
        <f t="shared" si="7"/>
        <v>14308039.550000001</v>
      </c>
      <c r="N66" s="145">
        <v>6</v>
      </c>
      <c r="O66" s="145">
        <v>4</v>
      </c>
      <c r="P66" s="145">
        <f>N66-O66</f>
        <v>2</v>
      </c>
      <c r="Q66" s="148">
        <f t="shared" si="0"/>
        <v>-2096480.6400000006</v>
      </c>
      <c r="R66" s="149">
        <f>L66/H66</f>
        <v>644.64756955075757</v>
      </c>
    </row>
    <row r="67" spans="1:18" hidden="1" x14ac:dyDescent="0.35">
      <c r="A67" s="138">
        <v>1</v>
      </c>
      <c r="B67" s="139" t="s">
        <v>59</v>
      </c>
      <c r="C67" s="139" t="s">
        <v>190</v>
      </c>
      <c r="D67" s="139" t="s">
        <v>80</v>
      </c>
      <c r="E67" s="139" t="s">
        <v>262</v>
      </c>
      <c r="F67" s="139" t="s">
        <v>210</v>
      </c>
      <c r="G67" s="139" t="s">
        <v>263</v>
      </c>
      <c r="H67" s="140"/>
      <c r="I67" s="138"/>
      <c r="J67" s="141"/>
      <c r="K67" s="142"/>
      <c r="L67" s="143"/>
      <c r="M67" s="143"/>
      <c r="N67" s="139"/>
      <c r="O67" s="139"/>
      <c r="P67" s="139"/>
    </row>
    <row r="68" spans="1:18" hidden="1" x14ac:dyDescent="0.35">
      <c r="A68" s="138">
        <v>2</v>
      </c>
      <c r="B68" s="139" t="s">
        <v>59</v>
      </c>
      <c r="C68" s="139" t="s">
        <v>190</v>
      </c>
      <c r="D68" s="139" t="s">
        <v>80</v>
      </c>
      <c r="E68" s="139" t="s">
        <v>262</v>
      </c>
      <c r="F68" s="139" t="s">
        <v>180</v>
      </c>
      <c r="G68" s="139" t="s">
        <v>1421</v>
      </c>
      <c r="H68" s="140">
        <v>3728</v>
      </c>
      <c r="I68" s="138">
        <v>3</v>
      </c>
      <c r="J68" s="141">
        <f>บึงกาฬ!F60</f>
        <v>175473.27</v>
      </c>
      <c r="K68" s="142">
        <f>บึงกาฬ!AK60</f>
        <v>-170367.76</v>
      </c>
      <c r="L68" s="143">
        <f>บึงกาฬ!AL60</f>
        <v>2036079.7999999998</v>
      </c>
      <c r="M68" s="143">
        <f>บึงกาฬ!AM60</f>
        <v>2436750.69</v>
      </c>
      <c r="N68" s="139"/>
      <c r="O68" s="139"/>
      <c r="P68" s="139"/>
      <c r="Q68" s="131">
        <f t="shared" si="0"/>
        <v>-400670.89000000013</v>
      </c>
      <c r="R68" s="132">
        <f t="shared" si="1"/>
        <v>546.1587446351931</v>
      </c>
    </row>
    <row r="69" spans="1:18" hidden="1" x14ac:dyDescent="0.35">
      <c r="A69" s="138">
        <v>3</v>
      </c>
      <c r="B69" s="139" t="s">
        <v>59</v>
      </c>
      <c r="C69" s="139" t="s">
        <v>190</v>
      </c>
      <c r="D69" s="139" t="s">
        <v>80</v>
      </c>
      <c r="E69" s="139" t="s">
        <v>262</v>
      </c>
      <c r="F69" s="139" t="s">
        <v>180</v>
      </c>
      <c r="G69" s="139" t="s">
        <v>265</v>
      </c>
      <c r="H69" s="140">
        <v>3543</v>
      </c>
      <c r="I69" s="138">
        <v>3</v>
      </c>
      <c r="J69" s="141">
        <f>บึงกาฬ!F61</f>
        <v>531029.53</v>
      </c>
      <c r="K69" s="142">
        <f>บึงกาฬ!AK61</f>
        <v>631682.28</v>
      </c>
      <c r="L69" s="143">
        <f>บึงกาฬ!AL61</f>
        <v>3402315.84</v>
      </c>
      <c r="M69" s="143">
        <f>บึงกาฬ!AM61</f>
        <v>3344965.75</v>
      </c>
      <c r="N69" s="139"/>
      <c r="O69" s="139"/>
      <c r="P69" s="139"/>
      <c r="Q69" s="131">
        <f t="shared" si="0"/>
        <v>57350.089999999851</v>
      </c>
      <c r="R69" s="132">
        <f t="shared" si="1"/>
        <v>960.29236240474165</v>
      </c>
    </row>
    <row r="70" spans="1:18" hidden="1" x14ac:dyDescent="0.35">
      <c r="A70" s="138">
        <v>4</v>
      </c>
      <c r="B70" s="139" t="s">
        <v>59</v>
      </c>
      <c r="C70" s="139" t="s">
        <v>190</v>
      </c>
      <c r="D70" s="139" t="s">
        <v>80</v>
      </c>
      <c r="E70" s="139" t="s">
        <v>262</v>
      </c>
      <c r="F70" s="139" t="s">
        <v>180</v>
      </c>
      <c r="G70" s="139" t="s">
        <v>266</v>
      </c>
      <c r="H70" s="140">
        <v>6330</v>
      </c>
      <c r="I70" s="138">
        <v>5</v>
      </c>
      <c r="J70" s="141">
        <f>บึงกาฬ!F62</f>
        <v>702831.4</v>
      </c>
      <c r="K70" s="142">
        <f>บึงกาฬ!AK62</f>
        <v>-102199.77000000025</v>
      </c>
      <c r="L70" s="143">
        <f>บึงกาฬ!AL62</f>
        <v>3176483.2699999996</v>
      </c>
      <c r="M70" s="143">
        <f>บึงกาฬ!AM62</f>
        <v>3504288.09</v>
      </c>
      <c r="N70" s="139"/>
      <c r="O70" s="139"/>
      <c r="P70" s="139"/>
      <c r="Q70" s="131">
        <f t="shared" si="0"/>
        <v>-327804.8200000003</v>
      </c>
      <c r="R70" s="132">
        <f t="shared" si="1"/>
        <v>501.81410268562394</v>
      </c>
    </row>
    <row r="71" spans="1:18" hidden="1" x14ac:dyDescent="0.35">
      <c r="A71" s="138">
        <v>5</v>
      </c>
      <c r="B71" s="139" t="s">
        <v>59</v>
      </c>
      <c r="C71" s="139" t="s">
        <v>190</v>
      </c>
      <c r="D71" s="139" t="s">
        <v>80</v>
      </c>
      <c r="E71" s="139" t="s">
        <v>262</v>
      </c>
      <c r="F71" s="139" t="s">
        <v>180</v>
      </c>
      <c r="G71" s="139" t="s">
        <v>267</v>
      </c>
      <c r="H71" s="140">
        <v>3421</v>
      </c>
      <c r="I71" s="138">
        <v>3</v>
      </c>
      <c r="J71" s="141">
        <f>บึงกาฬ!F63</f>
        <v>310816.7</v>
      </c>
      <c r="K71" s="142">
        <f>บึงกาฬ!AK63</f>
        <v>31832.47000000003</v>
      </c>
      <c r="L71" s="143">
        <f>บึงกาฬ!AL63</f>
        <v>1474077.9300000002</v>
      </c>
      <c r="M71" s="143">
        <f>บึงกาฬ!AM63</f>
        <v>1498146.03</v>
      </c>
      <c r="N71" s="139"/>
      <c r="O71" s="139"/>
      <c r="P71" s="139"/>
      <c r="Q71" s="131">
        <f t="shared" ref="Q71:Q134" si="8">L71-M71</f>
        <v>-24068.09999999986</v>
      </c>
      <c r="R71" s="132">
        <f t="shared" ref="R71:R134" si="9">L71/H71</f>
        <v>430.89094709149379</v>
      </c>
    </row>
    <row r="72" spans="1:18" hidden="1" x14ac:dyDescent="0.35">
      <c r="A72" s="138">
        <v>6</v>
      </c>
      <c r="B72" s="139" t="s">
        <v>59</v>
      </c>
      <c r="C72" s="139" t="s">
        <v>190</v>
      </c>
      <c r="D72" s="139" t="s">
        <v>80</v>
      </c>
      <c r="E72" s="139" t="s">
        <v>262</v>
      </c>
      <c r="F72" s="139" t="s">
        <v>180</v>
      </c>
      <c r="G72" s="139" t="s">
        <v>268</v>
      </c>
      <c r="H72" s="140">
        <v>3591</v>
      </c>
      <c r="I72" s="138">
        <v>3</v>
      </c>
      <c r="J72" s="141">
        <f>บึงกาฬ!F64</f>
        <v>94916.35</v>
      </c>
      <c r="K72" s="142">
        <f>บึงกาฬ!AK64</f>
        <v>49541.020000000019</v>
      </c>
      <c r="L72" s="143">
        <f>บึงกาฬ!AL64</f>
        <v>2503288.4500000002</v>
      </c>
      <c r="M72" s="143">
        <f>บึงกาฬ!AM64</f>
        <v>2358473.5700000003</v>
      </c>
      <c r="N72" s="139"/>
      <c r="O72" s="139"/>
      <c r="P72" s="139"/>
      <c r="Q72" s="131">
        <f t="shared" si="8"/>
        <v>144814.87999999989</v>
      </c>
      <c r="R72" s="132">
        <f t="shared" si="9"/>
        <v>697.10065441381232</v>
      </c>
    </row>
    <row r="73" spans="1:18" hidden="1" x14ac:dyDescent="0.35">
      <c r="A73" s="138">
        <v>7</v>
      </c>
      <c r="B73" s="139" t="s">
        <v>59</v>
      </c>
      <c r="C73" s="139" t="s">
        <v>190</v>
      </c>
      <c r="D73" s="139" t="s">
        <v>80</v>
      </c>
      <c r="E73" s="139" t="s">
        <v>262</v>
      </c>
      <c r="F73" s="139" t="s">
        <v>180</v>
      </c>
      <c r="G73" s="139" t="s">
        <v>269</v>
      </c>
      <c r="H73" s="140">
        <v>4772</v>
      </c>
      <c r="I73" s="138">
        <v>4</v>
      </c>
      <c r="J73" s="141">
        <f>บึงกาฬ!F65</f>
        <v>464356.44</v>
      </c>
      <c r="K73" s="142">
        <f>บึงกาฬ!AK65</f>
        <v>344651.78</v>
      </c>
      <c r="L73" s="143">
        <f>บึงกาฬ!AL65</f>
        <v>3487563.81</v>
      </c>
      <c r="M73" s="143">
        <f>บึงกาฬ!AM65</f>
        <v>3390427.08</v>
      </c>
      <c r="N73" s="139"/>
      <c r="O73" s="139"/>
      <c r="P73" s="139"/>
      <c r="Q73" s="131">
        <f t="shared" si="8"/>
        <v>97136.729999999981</v>
      </c>
      <c r="R73" s="132">
        <f t="shared" si="9"/>
        <v>730.83902137468567</v>
      </c>
    </row>
    <row r="74" spans="1:18" s="150" customFormat="1" hidden="1" x14ac:dyDescent="0.35">
      <c r="A74" s="144">
        <v>7</v>
      </c>
      <c r="B74" s="145" t="s">
        <v>59</v>
      </c>
      <c r="C74" s="145"/>
      <c r="D74" s="145"/>
      <c r="E74" s="145" t="s">
        <v>77</v>
      </c>
      <c r="F74" s="145"/>
      <c r="G74" s="145" t="s">
        <v>270</v>
      </c>
      <c r="H74" s="151">
        <f>SUM(H67:H73)</f>
        <v>25385</v>
      </c>
      <c r="I74" s="144"/>
      <c r="J74" s="147">
        <f>SUM(J67:J73)</f>
        <v>2279423.6900000004</v>
      </c>
      <c r="K74" s="147">
        <f t="shared" ref="K74:M74" si="10">SUM(K67:K73)</f>
        <v>785140.01999999979</v>
      </c>
      <c r="L74" s="147">
        <f t="shared" si="10"/>
        <v>16079809.1</v>
      </c>
      <c r="M74" s="147">
        <f t="shared" si="10"/>
        <v>16533051.209999999</v>
      </c>
      <c r="N74" s="145">
        <v>6</v>
      </c>
      <c r="O74" s="145">
        <v>6</v>
      </c>
      <c r="P74" s="145">
        <f>N74-O74</f>
        <v>0</v>
      </c>
      <c r="Q74" s="148">
        <f>L74-M74</f>
        <v>-453242.1099999994</v>
      </c>
      <c r="R74" s="149">
        <f>L74/H74</f>
        <v>633.43742761473311</v>
      </c>
    </row>
    <row r="75" spans="1:18" hidden="1" x14ac:dyDescent="0.35">
      <c r="A75" s="138">
        <v>1</v>
      </c>
      <c r="B75" s="139" t="s">
        <v>59</v>
      </c>
      <c r="C75" s="139" t="s">
        <v>192</v>
      </c>
      <c r="D75" s="139" t="s">
        <v>115</v>
      </c>
      <c r="E75" s="139" t="s">
        <v>271</v>
      </c>
      <c r="F75" s="139" t="s">
        <v>210</v>
      </c>
      <c r="G75" s="139" t="s">
        <v>272</v>
      </c>
      <c r="H75" s="140"/>
      <c r="I75" s="138"/>
      <c r="J75" s="141"/>
      <c r="K75" s="142"/>
      <c r="L75" s="143"/>
      <c r="M75" s="143"/>
      <c r="N75" s="139"/>
      <c r="O75" s="139"/>
      <c r="P75" s="139"/>
    </row>
    <row r="76" spans="1:18" hidden="1" x14ac:dyDescent="0.35">
      <c r="A76" s="138">
        <v>2</v>
      </c>
      <c r="B76" s="139" t="s">
        <v>59</v>
      </c>
      <c r="C76" s="139" t="s">
        <v>192</v>
      </c>
      <c r="D76" s="139" t="s">
        <v>115</v>
      </c>
      <c r="E76" s="139" t="s">
        <v>271</v>
      </c>
      <c r="F76" s="139" t="s">
        <v>180</v>
      </c>
      <c r="G76" s="139" t="s">
        <v>273</v>
      </c>
      <c r="H76" s="140">
        <v>5834</v>
      </c>
      <c r="I76" s="138">
        <v>4</v>
      </c>
      <c r="J76" s="141">
        <f>บึงกาฬ!F66</f>
        <v>385205.3</v>
      </c>
      <c r="K76" s="142">
        <f>บึงกาฬ!AK66</f>
        <v>298017.39</v>
      </c>
      <c r="L76" s="142">
        <f>บึงกาฬ!AL66</f>
        <v>2517133.96</v>
      </c>
      <c r="M76" s="142">
        <f>บึงกาฬ!AM66</f>
        <v>3164609.69</v>
      </c>
      <c r="N76" s="139"/>
      <c r="O76" s="139"/>
      <c r="P76" s="139"/>
      <c r="Q76" s="131">
        <f t="shared" si="8"/>
        <v>-647475.73</v>
      </c>
      <c r="R76" s="132">
        <f t="shared" si="9"/>
        <v>431.45936921494683</v>
      </c>
    </row>
    <row r="77" spans="1:18" hidden="1" x14ac:dyDescent="0.35">
      <c r="A77" s="138">
        <v>3</v>
      </c>
      <c r="B77" s="139" t="s">
        <v>59</v>
      </c>
      <c r="C77" s="139" t="s">
        <v>192</v>
      </c>
      <c r="D77" s="139" t="s">
        <v>115</v>
      </c>
      <c r="E77" s="139" t="s">
        <v>271</v>
      </c>
      <c r="F77" s="139" t="s">
        <v>180</v>
      </c>
      <c r="G77" s="139" t="s">
        <v>274</v>
      </c>
      <c r="H77" s="140">
        <v>4475</v>
      </c>
      <c r="I77" s="138">
        <v>3</v>
      </c>
      <c r="J77" s="141">
        <f>บึงกาฬ!F67</f>
        <v>484416.39</v>
      </c>
      <c r="K77" s="142">
        <f>บึงกาฬ!AK67</f>
        <v>421500.53</v>
      </c>
      <c r="L77" s="142">
        <f>บึงกาฬ!AL67</f>
        <v>1648285.5799999998</v>
      </c>
      <c r="M77" s="142">
        <f>บึงกาฬ!AM67</f>
        <v>1697011.68</v>
      </c>
      <c r="N77" s="139"/>
      <c r="O77" s="139"/>
      <c r="P77" s="139"/>
      <c r="Q77" s="131">
        <f t="shared" si="8"/>
        <v>-48726.100000000093</v>
      </c>
      <c r="R77" s="132">
        <f t="shared" si="9"/>
        <v>368.33197318435748</v>
      </c>
    </row>
    <row r="78" spans="1:18" hidden="1" x14ac:dyDescent="0.35">
      <c r="A78" s="138">
        <v>4</v>
      </c>
      <c r="B78" s="139" t="s">
        <v>59</v>
      </c>
      <c r="C78" s="139" t="s">
        <v>192</v>
      </c>
      <c r="D78" s="139" t="s">
        <v>115</v>
      </c>
      <c r="E78" s="139" t="s">
        <v>271</v>
      </c>
      <c r="F78" s="139" t="s">
        <v>180</v>
      </c>
      <c r="G78" s="139" t="s">
        <v>275</v>
      </c>
      <c r="H78" s="140">
        <v>1990</v>
      </c>
      <c r="I78" s="138">
        <v>2</v>
      </c>
      <c r="J78" s="141">
        <f>บึงกาฬ!F68</f>
        <v>93567.54</v>
      </c>
      <c r="K78" s="142">
        <f>บึงกาฬ!AK68</f>
        <v>83506.789999999979</v>
      </c>
      <c r="L78" s="142">
        <f>บึงกาฬ!AL68</f>
        <v>1222299.92</v>
      </c>
      <c r="M78" s="142">
        <f>บึงกาฬ!AM68</f>
        <v>1218128.3799999999</v>
      </c>
      <c r="N78" s="139"/>
      <c r="O78" s="139"/>
      <c r="P78" s="139"/>
      <c r="Q78" s="131">
        <f t="shared" si="8"/>
        <v>4171.5400000000373</v>
      </c>
      <c r="R78" s="132">
        <f t="shared" si="9"/>
        <v>614.22106532663315</v>
      </c>
    </row>
    <row r="79" spans="1:18" hidden="1" x14ac:dyDescent="0.35">
      <c r="A79" s="138">
        <v>5</v>
      </c>
      <c r="B79" s="139" t="s">
        <v>59</v>
      </c>
      <c r="C79" s="139" t="s">
        <v>192</v>
      </c>
      <c r="D79" s="139" t="s">
        <v>115</v>
      </c>
      <c r="E79" s="139" t="s">
        <v>271</v>
      </c>
      <c r="F79" s="139" t="s">
        <v>180</v>
      </c>
      <c r="G79" s="139" t="s">
        <v>276</v>
      </c>
      <c r="H79" s="140">
        <v>5043</v>
      </c>
      <c r="I79" s="138">
        <v>4</v>
      </c>
      <c r="J79" s="141">
        <f>บึงกาฬ!F69</f>
        <v>379365.5</v>
      </c>
      <c r="K79" s="142">
        <f>บึงกาฬ!AK69</f>
        <v>332031.96999999997</v>
      </c>
      <c r="L79" s="142">
        <f>บึงกาฬ!AL69</f>
        <v>2111153.44</v>
      </c>
      <c r="M79" s="142">
        <f>บึงกาฬ!AM69</f>
        <v>1904231.82</v>
      </c>
      <c r="N79" s="139"/>
      <c r="O79" s="139"/>
      <c r="P79" s="139"/>
      <c r="Q79" s="131">
        <f t="shared" si="8"/>
        <v>206921.61999999988</v>
      </c>
      <c r="R79" s="132">
        <f t="shared" si="9"/>
        <v>418.63046599246479</v>
      </c>
    </row>
    <row r="80" spans="1:18" hidden="1" x14ac:dyDescent="0.35">
      <c r="A80" s="138">
        <v>6</v>
      </c>
      <c r="B80" s="139" t="s">
        <v>59</v>
      </c>
      <c r="C80" s="139" t="s">
        <v>192</v>
      </c>
      <c r="D80" s="139" t="s">
        <v>115</v>
      </c>
      <c r="E80" s="139" t="s">
        <v>271</v>
      </c>
      <c r="F80" s="139" t="s">
        <v>180</v>
      </c>
      <c r="G80" s="139" t="s">
        <v>277</v>
      </c>
      <c r="H80" s="140">
        <v>5442</v>
      </c>
      <c r="I80" s="138">
        <v>4</v>
      </c>
      <c r="J80" s="141">
        <f>บึงกาฬ!F70</f>
        <v>313174.84999999998</v>
      </c>
      <c r="K80" s="142">
        <f>บึงกาฬ!AK70</f>
        <v>205091.27</v>
      </c>
      <c r="L80" s="142">
        <f>บึงกาฬ!AL70</f>
        <v>2037127.44</v>
      </c>
      <c r="M80" s="142">
        <f>บึงกาฬ!AM70</f>
        <v>2175811.94</v>
      </c>
      <c r="N80" s="139"/>
      <c r="O80" s="139"/>
      <c r="P80" s="139"/>
      <c r="Q80" s="131">
        <f t="shared" si="8"/>
        <v>-138684.5</v>
      </c>
      <c r="R80" s="132">
        <f t="shared" si="9"/>
        <v>374.33433296582137</v>
      </c>
    </row>
    <row r="81" spans="1:18" s="150" customFormat="1" hidden="1" x14ac:dyDescent="0.35">
      <c r="A81" s="144">
        <v>8</v>
      </c>
      <c r="B81" s="145" t="s">
        <v>59</v>
      </c>
      <c r="C81" s="145"/>
      <c r="D81" s="145"/>
      <c r="E81" s="145" t="s">
        <v>77</v>
      </c>
      <c r="F81" s="145"/>
      <c r="G81" s="145" t="s">
        <v>278</v>
      </c>
      <c r="H81" s="151">
        <f>SUM(H75:H80)</f>
        <v>22784</v>
      </c>
      <c r="I81" s="144"/>
      <c r="J81" s="147">
        <f>SUM(J75:J80)</f>
        <v>1655729.58</v>
      </c>
      <c r="K81" s="147">
        <f t="shared" ref="K81:M81" si="11">SUM(K75:K80)</f>
        <v>1340147.95</v>
      </c>
      <c r="L81" s="147">
        <f t="shared" si="11"/>
        <v>9536000.3399999999</v>
      </c>
      <c r="M81" s="147">
        <f t="shared" si="11"/>
        <v>10159793.51</v>
      </c>
      <c r="N81" s="145">
        <v>5</v>
      </c>
      <c r="O81" s="145">
        <v>5</v>
      </c>
      <c r="P81" s="145">
        <f>N81-O81</f>
        <v>0</v>
      </c>
      <c r="Q81" s="148">
        <f t="shared" si="8"/>
        <v>-623793.16999999993</v>
      </c>
      <c r="R81" s="149">
        <f t="shared" si="9"/>
        <v>418.53934076544942</v>
      </c>
    </row>
    <row r="82" spans="1:18" s="150" customFormat="1" ht="21.75" hidden="1" thickBot="1" x14ac:dyDescent="0.4">
      <c r="A82" s="159"/>
      <c r="B82" s="160" t="s">
        <v>59</v>
      </c>
      <c r="C82" s="160" t="s">
        <v>59</v>
      </c>
      <c r="D82" s="160" t="s">
        <v>59</v>
      </c>
      <c r="E82" s="160" t="s">
        <v>59</v>
      </c>
      <c r="F82" s="160"/>
      <c r="G82" s="160" t="s">
        <v>279</v>
      </c>
      <c r="H82" s="161">
        <f>H20+H34+H47+H52+H58+H66+H74+H81</f>
        <v>250354</v>
      </c>
      <c r="I82" s="159"/>
      <c r="J82" s="162">
        <f>J20+J34+J47+J52+J58+J66+J74+J81</f>
        <v>30632944.450000003</v>
      </c>
      <c r="K82" s="163">
        <f>K20+K34+K47+K52+K58+K66+K74+K81</f>
        <v>18274333.550000001</v>
      </c>
      <c r="L82" s="162">
        <f t="shared" ref="L82:M82" si="12">L20+L34+L47+L52+L58+L66+L74+L81</f>
        <v>160358832.94</v>
      </c>
      <c r="M82" s="162">
        <f t="shared" si="12"/>
        <v>167873584.5</v>
      </c>
      <c r="N82" s="160">
        <f>N20+N34+N47+N52+N58+N66+N74+N81</f>
        <v>61</v>
      </c>
      <c r="O82" s="160">
        <f>O20+O34+O47+O52+O58+O66+O74+O81</f>
        <v>59</v>
      </c>
      <c r="P82" s="160">
        <f>N82-O82</f>
        <v>2</v>
      </c>
      <c r="Q82" s="148">
        <f t="shared" si="8"/>
        <v>-7514751.5600000024</v>
      </c>
      <c r="R82" s="149">
        <f t="shared" si="9"/>
        <v>640.52834362542637</v>
      </c>
    </row>
    <row r="83" spans="1:18" s="150" customFormat="1" ht="22.5" hidden="1" thickTop="1" thickBot="1" x14ac:dyDescent="0.4">
      <c r="A83" s="164"/>
      <c r="B83" s="165"/>
      <c r="C83" s="165"/>
      <c r="D83" s="165"/>
      <c r="E83" s="332" t="s">
        <v>280</v>
      </c>
      <c r="F83" s="333"/>
      <c r="G83" s="334"/>
      <c r="H83" s="166"/>
      <c r="I83" s="164"/>
      <c r="J83" s="167">
        <f>J82/O82</f>
        <v>519202.44830508478</v>
      </c>
      <c r="K83" s="168">
        <f>K82/O82</f>
        <v>309734.46694915253</v>
      </c>
      <c r="L83" s="167">
        <f>L82/O82</f>
        <v>2717946.3210169491</v>
      </c>
      <c r="M83" s="167">
        <f>M82/O82</f>
        <v>2845314.9915254237</v>
      </c>
      <c r="N83" s="165"/>
      <c r="O83" s="165"/>
      <c r="P83" s="165"/>
      <c r="Q83" s="131"/>
      <c r="R83" s="132"/>
    </row>
    <row r="84" spans="1:18" hidden="1" x14ac:dyDescent="0.35">
      <c r="A84" s="169">
        <v>1</v>
      </c>
      <c r="B84" s="170" t="s">
        <v>63</v>
      </c>
      <c r="C84" s="170" t="s">
        <v>281</v>
      </c>
      <c r="D84" s="170" t="s">
        <v>282</v>
      </c>
      <c r="E84" s="170" t="s">
        <v>0</v>
      </c>
      <c r="F84" s="170" t="s">
        <v>177</v>
      </c>
      <c r="G84" s="170" t="s">
        <v>283</v>
      </c>
      <c r="H84" s="171"/>
      <c r="I84" s="169"/>
      <c r="J84" s="172"/>
      <c r="K84" s="173"/>
      <c r="L84" s="174"/>
      <c r="M84" s="174"/>
      <c r="N84" s="170"/>
      <c r="O84" s="170"/>
      <c r="P84" s="170"/>
    </row>
    <row r="85" spans="1:18" x14ac:dyDescent="0.35">
      <c r="A85" s="138">
        <v>2</v>
      </c>
      <c r="B85" s="139" t="s">
        <v>63</v>
      </c>
      <c r="C85" s="139" t="s">
        <v>281</v>
      </c>
      <c r="D85" s="139" t="s">
        <v>282</v>
      </c>
      <c r="E85" s="139" t="s">
        <v>0</v>
      </c>
      <c r="F85" s="139" t="s">
        <v>180</v>
      </c>
      <c r="G85" s="139" t="s">
        <v>605</v>
      </c>
      <c r="H85" s="140">
        <v>5737</v>
      </c>
      <c r="I85" s="138">
        <v>4</v>
      </c>
      <c r="J85" s="141">
        <f>หนองบัวลำภู!F4</f>
        <v>0</v>
      </c>
      <c r="K85" s="303">
        <f>หนองบัวลำภู!AK4</f>
        <v>0</v>
      </c>
      <c r="L85" s="143">
        <f>หนองบัวลำภู!AL4</f>
        <v>0</v>
      </c>
      <c r="M85" s="143">
        <f>หนองบัวลำภู!AM4</f>
        <v>0</v>
      </c>
      <c r="N85" s="139"/>
      <c r="O85" s="139"/>
      <c r="P85" s="139"/>
      <c r="Q85" s="131">
        <f t="shared" si="8"/>
        <v>0</v>
      </c>
      <c r="R85" s="132">
        <f t="shared" si="9"/>
        <v>0</v>
      </c>
    </row>
    <row r="86" spans="1:18" x14ac:dyDescent="0.35">
      <c r="A86" s="138">
        <v>3</v>
      </c>
      <c r="B86" s="139" t="s">
        <v>63</v>
      </c>
      <c r="C86" s="139" t="s">
        <v>281</v>
      </c>
      <c r="D86" s="139" t="s">
        <v>282</v>
      </c>
      <c r="E86" s="139" t="s">
        <v>0</v>
      </c>
      <c r="F86" s="139" t="s">
        <v>180</v>
      </c>
      <c r="G86" s="139" t="s">
        <v>606</v>
      </c>
      <c r="H86" s="140">
        <v>4213</v>
      </c>
      <c r="I86" s="138">
        <v>3</v>
      </c>
      <c r="J86" s="141">
        <f>หนองบัวลำภู!F5</f>
        <v>0</v>
      </c>
      <c r="K86" s="303">
        <f>หนองบัวลำภู!AK5</f>
        <v>0</v>
      </c>
      <c r="L86" s="143">
        <f>หนองบัวลำภู!AL5</f>
        <v>0</v>
      </c>
      <c r="M86" s="143">
        <f>หนองบัวลำภู!AM5</f>
        <v>0</v>
      </c>
      <c r="N86" s="139"/>
      <c r="O86" s="139"/>
      <c r="P86" s="139"/>
      <c r="Q86" s="131">
        <f t="shared" si="8"/>
        <v>0</v>
      </c>
      <c r="R86" s="132">
        <f t="shared" si="9"/>
        <v>0</v>
      </c>
    </row>
    <row r="87" spans="1:18" x14ac:dyDescent="0.35">
      <c r="A87" s="138">
        <v>4</v>
      </c>
      <c r="B87" s="139" t="s">
        <v>63</v>
      </c>
      <c r="C87" s="139" t="s">
        <v>281</v>
      </c>
      <c r="D87" s="139" t="s">
        <v>282</v>
      </c>
      <c r="E87" s="139" t="s">
        <v>0</v>
      </c>
      <c r="F87" s="139" t="s">
        <v>180</v>
      </c>
      <c r="G87" s="139" t="s">
        <v>607</v>
      </c>
      <c r="H87" s="140">
        <v>4949</v>
      </c>
      <c r="I87" s="138">
        <v>4</v>
      </c>
      <c r="J87" s="141">
        <f>หนองบัวลำภู!F6</f>
        <v>0</v>
      </c>
      <c r="K87" s="303">
        <f>หนองบัวลำภู!AK6</f>
        <v>0</v>
      </c>
      <c r="L87" s="143">
        <f>หนองบัวลำภู!AL6</f>
        <v>0</v>
      </c>
      <c r="M87" s="143">
        <f>หนองบัวลำภู!AM6</f>
        <v>0</v>
      </c>
      <c r="N87" s="139"/>
      <c r="O87" s="139"/>
      <c r="P87" s="139"/>
      <c r="Q87" s="131">
        <f t="shared" si="8"/>
        <v>0</v>
      </c>
      <c r="R87" s="132">
        <f t="shared" si="9"/>
        <v>0</v>
      </c>
    </row>
    <row r="88" spans="1:18" x14ac:dyDescent="0.35">
      <c r="A88" s="138">
        <v>5</v>
      </c>
      <c r="B88" s="139" t="s">
        <v>63</v>
      </c>
      <c r="C88" s="139" t="s">
        <v>281</v>
      </c>
      <c r="D88" s="139" t="s">
        <v>282</v>
      </c>
      <c r="E88" s="139" t="s">
        <v>0</v>
      </c>
      <c r="F88" s="139" t="s">
        <v>180</v>
      </c>
      <c r="G88" s="139" t="s">
        <v>608</v>
      </c>
      <c r="H88" s="140">
        <v>7233</v>
      </c>
      <c r="I88" s="138">
        <v>5</v>
      </c>
      <c r="J88" s="141">
        <f>หนองบัวลำภู!F7</f>
        <v>0</v>
      </c>
      <c r="K88" s="303">
        <f>หนองบัวลำภู!AK7</f>
        <v>0</v>
      </c>
      <c r="L88" s="143">
        <f>หนองบัวลำภู!AL7</f>
        <v>0</v>
      </c>
      <c r="M88" s="143">
        <f>หนองบัวลำภู!AM7</f>
        <v>0</v>
      </c>
      <c r="N88" s="139"/>
      <c r="O88" s="139"/>
      <c r="P88" s="139"/>
      <c r="Q88" s="131">
        <f t="shared" si="8"/>
        <v>0</v>
      </c>
      <c r="R88" s="132">
        <f t="shared" si="9"/>
        <v>0</v>
      </c>
    </row>
    <row r="89" spans="1:18" x14ac:dyDescent="0.35">
      <c r="A89" s="138">
        <v>6</v>
      </c>
      <c r="B89" s="139" t="s">
        <v>63</v>
      </c>
      <c r="C89" s="139" t="s">
        <v>281</v>
      </c>
      <c r="D89" s="139" t="s">
        <v>282</v>
      </c>
      <c r="E89" s="139" t="s">
        <v>0</v>
      </c>
      <c r="F89" s="139" t="s">
        <v>180</v>
      </c>
      <c r="G89" s="139" t="s">
        <v>609</v>
      </c>
      <c r="H89" s="140">
        <v>5081</v>
      </c>
      <c r="I89" s="138">
        <v>4</v>
      </c>
      <c r="J89" s="141">
        <f>หนองบัวลำภู!F8</f>
        <v>0</v>
      </c>
      <c r="K89" s="303">
        <f>หนองบัวลำภู!AK8</f>
        <v>0</v>
      </c>
      <c r="L89" s="143">
        <f>หนองบัวลำภู!AL8</f>
        <v>0</v>
      </c>
      <c r="M89" s="143">
        <f>หนองบัวลำภู!AM8</f>
        <v>0</v>
      </c>
      <c r="N89" s="139"/>
      <c r="O89" s="139"/>
      <c r="P89" s="139"/>
      <c r="Q89" s="131">
        <f t="shared" si="8"/>
        <v>0</v>
      </c>
      <c r="R89" s="132">
        <f t="shared" si="9"/>
        <v>0</v>
      </c>
    </row>
    <row r="90" spans="1:18" x14ac:dyDescent="0.35">
      <c r="A90" s="138">
        <v>7</v>
      </c>
      <c r="B90" s="139" t="s">
        <v>63</v>
      </c>
      <c r="C90" s="139" t="s">
        <v>281</v>
      </c>
      <c r="D90" s="139" t="s">
        <v>282</v>
      </c>
      <c r="E90" s="139" t="s">
        <v>0</v>
      </c>
      <c r="F90" s="139" t="s">
        <v>180</v>
      </c>
      <c r="G90" s="139" t="s">
        <v>610</v>
      </c>
      <c r="H90" s="140">
        <v>1868</v>
      </c>
      <c r="I90" s="138">
        <v>2</v>
      </c>
      <c r="J90" s="141">
        <f>หนองบัวลำภู!F9</f>
        <v>0</v>
      </c>
      <c r="K90" s="303">
        <f>หนองบัวลำภู!AK9</f>
        <v>0</v>
      </c>
      <c r="L90" s="143">
        <f>หนองบัวลำภู!AL9</f>
        <v>0</v>
      </c>
      <c r="M90" s="143">
        <f>หนองบัวลำภู!AM9</f>
        <v>0</v>
      </c>
      <c r="N90" s="139"/>
      <c r="O90" s="139"/>
      <c r="P90" s="139"/>
      <c r="Q90" s="131">
        <f t="shared" si="8"/>
        <v>0</v>
      </c>
      <c r="R90" s="132">
        <f t="shared" si="9"/>
        <v>0</v>
      </c>
    </row>
    <row r="91" spans="1:18" hidden="1" x14ac:dyDescent="0.35">
      <c r="A91" s="138">
        <v>8</v>
      </c>
      <c r="B91" s="139" t="s">
        <v>63</v>
      </c>
      <c r="C91" s="139" t="s">
        <v>281</v>
      </c>
      <c r="D91" s="139" t="s">
        <v>282</v>
      </c>
      <c r="E91" s="139" t="s">
        <v>0</v>
      </c>
      <c r="F91" s="139" t="s">
        <v>180</v>
      </c>
      <c r="G91" s="139" t="s">
        <v>611</v>
      </c>
      <c r="H91" s="140">
        <v>7126</v>
      </c>
      <c r="I91" s="138">
        <v>5</v>
      </c>
      <c r="J91" s="141">
        <f>หนองบัวลำภู!F10</f>
        <v>449976.3</v>
      </c>
      <c r="K91" s="142">
        <f>หนองบัวลำภู!AK10</f>
        <v>544293.82999999996</v>
      </c>
      <c r="L91" s="143">
        <f>หนองบัวลำภู!AL10</f>
        <v>3741831.25</v>
      </c>
      <c r="M91" s="143">
        <f>หนองบัวลำภู!AM10</f>
        <v>3970071.53</v>
      </c>
      <c r="N91" s="139"/>
      <c r="O91" s="139"/>
      <c r="P91" s="139"/>
      <c r="Q91" s="131">
        <f t="shared" si="8"/>
        <v>-228240.2799999998</v>
      </c>
      <c r="R91" s="132">
        <f t="shared" si="9"/>
        <v>525.09560061745719</v>
      </c>
    </row>
    <row r="92" spans="1:18" x14ac:dyDescent="0.35">
      <c r="A92" s="138">
        <v>9</v>
      </c>
      <c r="B92" s="139" t="s">
        <v>63</v>
      </c>
      <c r="C92" s="139" t="s">
        <v>281</v>
      </c>
      <c r="D92" s="139" t="s">
        <v>282</v>
      </c>
      <c r="E92" s="139" t="s">
        <v>0</v>
      </c>
      <c r="F92" s="139" t="s">
        <v>180</v>
      </c>
      <c r="G92" s="139" t="s">
        <v>612</v>
      </c>
      <c r="H92" s="140">
        <v>2671</v>
      </c>
      <c r="I92" s="138">
        <v>2</v>
      </c>
      <c r="J92" s="141">
        <f>หนองบัวลำภู!F11</f>
        <v>0</v>
      </c>
      <c r="K92" s="303">
        <f>หนองบัวลำภู!AK11</f>
        <v>0</v>
      </c>
      <c r="L92" s="143">
        <f>หนองบัวลำภู!AL11</f>
        <v>0</v>
      </c>
      <c r="M92" s="143">
        <f>หนองบัวลำภู!AM11</f>
        <v>0</v>
      </c>
      <c r="N92" s="139"/>
      <c r="O92" s="139"/>
      <c r="P92" s="139"/>
      <c r="Q92" s="131">
        <f t="shared" si="8"/>
        <v>0</v>
      </c>
      <c r="R92" s="132">
        <f t="shared" si="9"/>
        <v>0</v>
      </c>
    </row>
    <row r="93" spans="1:18" hidden="1" x14ac:dyDescent="0.35">
      <c r="A93" s="138">
        <v>10</v>
      </c>
      <c r="B93" s="139" t="s">
        <v>63</v>
      </c>
      <c r="C93" s="139" t="s">
        <v>281</v>
      </c>
      <c r="D93" s="139" t="s">
        <v>282</v>
      </c>
      <c r="E93" s="139" t="s">
        <v>0</v>
      </c>
      <c r="F93" s="139" t="s">
        <v>180</v>
      </c>
      <c r="G93" s="139" t="s">
        <v>613</v>
      </c>
      <c r="H93" s="140">
        <v>4501</v>
      </c>
      <c r="I93" s="138">
        <v>4</v>
      </c>
      <c r="J93" s="141">
        <f>หนองบัวลำภู!F12</f>
        <v>656619.4</v>
      </c>
      <c r="K93" s="142">
        <f>หนองบัวลำภู!AK12</f>
        <v>850775.91999999993</v>
      </c>
      <c r="L93" s="143">
        <f>หนองบัวลำภู!AL12</f>
        <v>2691235.2800000003</v>
      </c>
      <c r="M93" s="143">
        <f>หนองบัวลำภู!AM12</f>
        <v>2571036.13</v>
      </c>
      <c r="N93" s="139"/>
      <c r="O93" s="139"/>
      <c r="P93" s="139"/>
      <c r="Q93" s="131">
        <f t="shared" si="8"/>
        <v>120199.15000000037</v>
      </c>
      <c r="R93" s="132">
        <f t="shared" si="9"/>
        <v>597.9194134636748</v>
      </c>
    </row>
    <row r="94" spans="1:18" hidden="1" x14ac:dyDescent="0.35">
      <c r="A94" s="138">
        <v>11</v>
      </c>
      <c r="B94" s="139" t="s">
        <v>63</v>
      </c>
      <c r="C94" s="139" t="s">
        <v>281</v>
      </c>
      <c r="D94" s="139" t="s">
        <v>282</v>
      </c>
      <c r="E94" s="139" t="s">
        <v>0</v>
      </c>
      <c r="F94" s="139" t="s">
        <v>180</v>
      </c>
      <c r="G94" s="139" t="s">
        <v>614</v>
      </c>
      <c r="H94" s="140">
        <v>3077</v>
      </c>
      <c r="I94" s="138">
        <v>3</v>
      </c>
      <c r="J94" s="141">
        <f>หนองบัวลำภู!F13</f>
        <v>466705.25</v>
      </c>
      <c r="K94" s="142">
        <f>หนองบัวลำภู!AK13</f>
        <v>866668.88</v>
      </c>
      <c r="L94" s="143">
        <f>หนองบัวลำภู!AL13</f>
        <v>2431367.7800000003</v>
      </c>
      <c r="M94" s="143">
        <f>หนองบัวลำภู!AM13</f>
        <v>2417499.09</v>
      </c>
      <c r="N94" s="139"/>
      <c r="O94" s="139"/>
      <c r="P94" s="139"/>
      <c r="Q94" s="131">
        <f t="shared" si="8"/>
        <v>13868.69000000041</v>
      </c>
      <c r="R94" s="132">
        <f t="shared" si="9"/>
        <v>790.17477413064682</v>
      </c>
    </row>
    <row r="95" spans="1:18" hidden="1" x14ac:dyDescent="0.35">
      <c r="A95" s="138">
        <v>12</v>
      </c>
      <c r="B95" s="139" t="s">
        <v>63</v>
      </c>
      <c r="C95" s="139" t="s">
        <v>281</v>
      </c>
      <c r="D95" s="139" t="s">
        <v>282</v>
      </c>
      <c r="E95" s="139" t="s">
        <v>0</v>
      </c>
      <c r="F95" s="139" t="s">
        <v>180</v>
      </c>
      <c r="G95" s="139" t="s">
        <v>615</v>
      </c>
      <c r="H95" s="140">
        <v>2778</v>
      </c>
      <c r="I95" s="138">
        <v>2</v>
      </c>
      <c r="J95" s="141">
        <f>หนองบัวลำภู!F14</f>
        <v>353949.6</v>
      </c>
      <c r="K95" s="142">
        <f>หนองบัวลำภู!AK14</f>
        <v>432143.54</v>
      </c>
      <c r="L95" s="143">
        <f>หนองบัวลำภู!AL14</f>
        <v>2120473.4699999997</v>
      </c>
      <c r="M95" s="143">
        <f>หนองบัวลำภู!AM14</f>
        <v>2080411.5899999999</v>
      </c>
      <c r="N95" s="139"/>
      <c r="O95" s="139"/>
      <c r="P95" s="139"/>
      <c r="Q95" s="131">
        <f t="shared" si="8"/>
        <v>40061.879999999888</v>
      </c>
      <c r="R95" s="132">
        <f t="shared" si="9"/>
        <v>763.30938444924402</v>
      </c>
    </row>
    <row r="96" spans="1:18" x14ac:dyDescent="0.35">
      <c r="A96" s="138">
        <v>13</v>
      </c>
      <c r="B96" s="139" t="s">
        <v>63</v>
      </c>
      <c r="C96" s="139" t="s">
        <v>281</v>
      </c>
      <c r="D96" s="139" t="s">
        <v>282</v>
      </c>
      <c r="E96" s="139" t="s">
        <v>0</v>
      </c>
      <c r="F96" s="139" t="s">
        <v>180</v>
      </c>
      <c r="G96" s="139" t="s">
        <v>616</v>
      </c>
      <c r="H96" s="140">
        <v>4143</v>
      </c>
      <c r="I96" s="138">
        <v>3</v>
      </c>
      <c r="J96" s="141">
        <f>หนองบัวลำภู!F15</f>
        <v>0</v>
      </c>
      <c r="K96" s="303">
        <f>หนองบัวลำภู!AK15</f>
        <v>0</v>
      </c>
      <c r="L96" s="143">
        <f>หนองบัวลำภู!AL15</f>
        <v>0</v>
      </c>
      <c r="M96" s="143">
        <f>หนองบัวลำภู!AM15</f>
        <v>0</v>
      </c>
      <c r="N96" s="139"/>
      <c r="O96" s="139"/>
      <c r="P96" s="139"/>
      <c r="Q96" s="131">
        <f t="shared" si="8"/>
        <v>0</v>
      </c>
      <c r="R96" s="132">
        <f t="shared" si="9"/>
        <v>0</v>
      </c>
    </row>
    <row r="97" spans="1:18" hidden="1" x14ac:dyDescent="0.35">
      <c r="A97" s="138">
        <v>14</v>
      </c>
      <c r="B97" s="139" t="s">
        <v>63</v>
      </c>
      <c r="C97" s="139" t="s">
        <v>281</v>
      </c>
      <c r="D97" s="139" t="s">
        <v>282</v>
      </c>
      <c r="E97" s="139" t="s">
        <v>0</v>
      </c>
      <c r="F97" s="139" t="s">
        <v>180</v>
      </c>
      <c r="G97" s="139" t="s">
        <v>617</v>
      </c>
      <c r="H97" s="140">
        <v>5018</v>
      </c>
      <c r="I97" s="138">
        <v>4</v>
      </c>
      <c r="J97" s="141">
        <f>หนองบัวลำภู!F16</f>
        <v>281756.78999999998</v>
      </c>
      <c r="K97" s="142">
        <f>หนองบัวลำภู!AK16</f>
        <v>321159.93999999994</v>
      </c>
      <c r="L97" s="143">
        <f>หนองบัวลำภู!AL16</f>
        <v>2458758.2599999998</v>
      </c>
      <c r="M97" s="143">
        <f>หนองบัวลำภู!AM16</f>
        <v>2168433.79</v>
      </c>
      <c r="N97" s="139"/>
      <c r="O97" s="139"/>
      <c r="P97" s="139"/>
      <c r="Q97" s="131">
        <f t="shared" si="8"/>
        <v>290324.46999999974</v>
      </c>
      <c r="R97" s="132">
        <f t="shared" si="9"/>
        <v>489.9876962933439</v>
      </c>
    </row>
    <row r="98" spans="1:18" hidden="1" x14ac:dyDescent="0.35">
      <c r="A98" s="138">
        <v>15</v>
      </c>
      <c r="B98" s="139" t="s">
        <v>63</v>
      </c>
      <c r="C98" s="139" t="s">
        <v>281</v>
      </c>
      <c r="D98" s="139" t="s">
        <v>282</v>
      </c>
      <c r="E98" s="139" t="s">
        <v>0</v>
      </c>
      <c r="F98" s="139" t="s">
        <v>180</v>
      </c>
      <c r="G98" s="139" t="s">
        <v>618</v>
      </c>
      <c r="H98" s="140">
        <v>3532</v>
      </c>
      <c r="I98" s="138">
        <v>3</v>
      </c>
      <c r="J98" s="141">
        <f>หนองบัวลำภู!F17</f>
        <v>828769.14</v>
      </c>
      <c r="K98" s="142">
        <f>หนองบัวลำภู!AK17</f>
        <v>859905.64</v>
      </c>
      <c r="L98" s="143">
        <f>หนองบัวลำภู!AL17</f>
        <v>2280401.6799999997</v>
      </c>
      <c r="M98" s="143">
        <f>หนองบัวลำภู!AM17</f>
        <v>2136824.67</v>
      </c>
      <c r="N98" s="139"/>
      <c r="O98" s="139"/>
      <c r="P98" s="139"/>
      <c r="Q98" s="131">
        <f t="shared" si="8"/>
        <v>143577.00999999978</v>
      </c>
      <c r="R98" s="132">
        <f t="shared" si="9"/>
        <v>645.64033975084931</v>
      </c>
    </row>
    <row r="99" spans="1:18" hidden="1" x14ac:dyDescent="0.35">
      <c r="A99" s="138">
        <v>16</v>
      </c>
      <c r="B99" s="139" t="s">
        <v>63</v>
      </c>
      <c r="C99" s="139" t="s">
        <v>281</v>
      </c>
      <c r="D99" s="139" t="s">
        <v>282</v>
      </c>
      <c r="E99" s="139" t="s">
        <v>0</v>
      </c>
      <c r="F99" s="139" t="s">
        <v>180</v>
      </c>
      <c r="G99" s="139" t="s">
        <v>619</v>
      </c>
      <c r="H99" s="140">
        <v>5707</v>
      </c>
      <c r="I99" s="138">
        <v>4</v>
      </c>
      <c r="J99" s="141">
        <f>หนองบัวลำภู!F18</f>
        <v>515507.42</v>
      </c>
      <c r="K99" s="142">
        <f>หนองบัวลำภู!AK18</f>
        <v>679715.7</v>
      </c>
      <c r="L99" s="143">
        <f>หนองบัวลำภู!AL18</f>
        <v>3789576.6399999997</v>
      </c>
      <c r="M99" s="143">
        <f>หนองบัวลำภู!AM18</f>
        <v>3411593.8699999996</v>
      </c>
      <c r="N99" s="139"/>
      <c r="O99" s="139"/>
      <c r="P99" s="139"/>
      <c r="Q99" s="131">
        <f t="shared" si="8"/>
        <v>377982.77</v>
      </c>
      <c r="R99" s="132">
        <f t="shared" si="9"/>
        <v>664.02254073944277</v>
      </c>
    </row>
    <row r="100" spans="1:18" x14ac:dyDescent="0.35">
      <c r="A100" s="138">
        <v>17</v>
      </c>
      <c r="B100" s="139" t="s">
        <v>63</v>
      </c>
      <c r="C100" s="139" t="s">
        <v>281</v>
      </c>
      <c r="D100" s="139" t="s">
        <v>282</v>
      </c>
      <c r="E100" s="139" t="s">
        <v>0</v>
      </c>
      <c r="F100" s="139" t="s">
        <v>180</v>
      </c>
      <c r="G100" s="139" t="s">
        <v>620</v>
      </c>
      <c r="H100" s="140">
        <v>3845</v>
      </c>
      <c r="I100" s="138">
        <v>3</v>
      </c>
      <c r="J100" s="141">
        <f>หนองบัวลำภู!F19</f>
        <v>0</v>
      </c>
      <c r="K100" s="303">
        <f>หนองบัวลำภู!AK19</f>
        <v>0</v>
      </c>
      <c r="L100" s="143">
        <f>หนองบัวลำภู!AL19</f>
        <v>0</v>
      </c>
      <c r="M100" s="143">
        <f>หนองบัวลำภู!AM19</f>
        <v>0</v>
      </c>
      <c r="N100" s="139"/>
      <c r="O100" s="139"/>
      <c r="P100" s="139"/>
      <c r="Q100" s="131">
        <f t="shared" si="8"/>
        <v>0</v>
      </c>
      <c r="R100" s="132">
        <f t="shared" si="9"/>
        <v>0</v>
      </c>
    </row>
    <row r="101" spans="1:18" x14ac:dyDescent="0.35">
      <c r="A101" s="138">
        <v>18</v>
      </c>
      <c r="B101" s="139" t="s">
        <v>63</v>
      </c>
      <c r="C101" s="139" t="s">
        <v>281</v>
      </c>
      <c r="D101" s="139" t="s">
        <v>282</v>
      </c>
      <c r="E101" s="139" t="s">
        <v>0</v>
      </c>
      <c r="F101" s="139" t="s">
        <v>180</v>
      </c>
      <c r="G101" s="139" t="s">
        <v>621</v>
      </c>
      <c r="H101" s="140">
        <v>2875</v>
      </c>
      <c r="I101" s="138">
        <v>2</v>
      </c>
      <c r="J101" s="141">
        <f>หนองบัวลำภู!F20</f>
        <v>0</v>
      </c>
      <c r="K101" s="303">
        <f>หนองบัวลำภู!AK20</f>
        <v>0</v>
      </c>
      <c r="L101" s="143">
        <f>หนองบัวลำภู!AL20</f>
        <v>0</v>
      </c>
      <c r="M101" s="143">
        <f>หนองบัวลำภู!AM20</f>
        <v>0</v>
      </c>
      <c r="N101" s="139"/>
      <c r="O101" s="139"/>
      <c r="P101" s="139"/>
      <c r="Q101" s="131">
        <f t="shared" si="8"/>
        <v>0</v>
      </c>
      <c r="R101" s="132">
        <f t="shared" si="9"/>
        <v>0</v>
      </c>
    </row>
    <row r="102" spans="1:18" hidden="1" x14ac:dyDescent="0.35">
      <c r="A102" s="138">
        <v>19</v>
      </c>
      <c r="B102" s="139" t="s">
        <v>63</v>
      </c>
      <c r="C102" s="139" t="s">
        <v>281</v>
      </c>
      <c r="D102" s="139" t="s">
        <v>282</v>
      </c>
      <c r="E102" s="139" t="s">
        <v>0</v>
      </c>
      <c r="F102" s="139" t="s">
        <v>180</v>
      </c>
      <c r="G102" s="139" t="s">
        <v>622</v>
      </c>
      <c r="H102" s="140">
        <v>3123</v>
      </c>
      <c r="I102" s="138">
        <v>3</v>
      </c>
      <c r="J102" s="141">
        <f>หนองบัวลำภู!F21</f>
        <v>323962.27</v>
      </c>
      <c r="K102" s="142">
        <f>หนองบัวลำภู!AK21</f>
        <v>402929.36000000004</v>
      </c>
      <c r="L102" s="143">
        <f>หนองบัวลำภู!AL21</f>
        <v>1611815.97</v>
      </c>
      <c r="M102" s="143">
        <f>หนองบัวลำภู!AM21</f>
        <v>1728255.3299999998</v>
      </c>
      <c r="N102" s="139"/>
      <c r="O102" s="139"/>
      <c r="P102" s="139"/>
      <c r="Q102" s="131">
        <f t="shared" si="8"/>
        <v>-116439.35999999987</v>
      </c>
      <c r="R102" s="132">
        <f t="shared" si="9"/>
        <v>516.11142170989433</v>
      </c>
    </row>
    <row r="103" spans="1:18" x14ac:dyDescent="0.35">
      <c r="A103" s="138">
        <v>20</v>
      </c>
      <c r="B103" s="139" t="s">
        <v>63</v>
      </c>
      <c r="C103" s="139" t="s">
        <v>281</v>
      </c>
      <c r="D103" s="139" t="s">
        <v>282</v>
      </c>
      <c r="E103" s="139" t="s">
        <v>0</v>
      </c>
      <c r="F103" s="139" t="s">
        <v>180</v>
      </c>
      <c r="G103" s="139" t="s">
        <v>623</v>
      </c>
      <c r="H103" s="140">
        <v>3601</v>
      </c>
      <c r="I103" s="138">
        <v>3</v>
      </c>
      <c r="J103" s="141">
        <f>หนองบัวลำภู!F22</f>
        <v>0</v>
      </c>
      <c r="K103" s="303">
        <f>หนองบัวลำภู!AK22</f>
        <v>0</v>
      </c>
      <c r="L103" s="143">
        <f>หนองบัวลำภู!AL22</f>
        <v>0</v>
      </c>
      <c r="M103" s="143">
        <f>หนองบัวลำภู!AM22</f>
        <v>0</v>
      </c>
      <c r="N103" s="139"/>
      <c r="O103" s="139"/>
      <c r="P103" s="139"/>
      <c r="Q103" s="131">
        <f t="shared" si="8"/>
        <v>0</v>
      </c>
      <c r="R103" s="132">
        <f t="shared" si="9"/>
        <v>0</v>
      </c>
    </row>
    <row r="104" spans="1:18" hidden="1" x14ac:dyDescent="0.35">
      <c r="A104" s="138">
        <v>21</v>
      </c>
      <c r="B104" s="139" t="s">
        <v>63</v>
      </c>
      <c r="C104" s="139" t="s">
        <v>281</v>
      </c>
      <c r="D104" s="139" t="s">
        <v>282</v>
      </c>
      <c r="E104" s="139" t="s">
        <v>0</v>
      </c>
      <c r="F104" s="139" t="s">
        <v>180</v>
      </c>
      <c r="G104" s="139" t="s">
        <v>624</v>
      </c>
      <c r="H104" s="140">
        <v>3870</v>
      </c>
      <c r="I104" s="138">
        <v>3</v>
      </c>
      <c r="J104" s="141">
        <f>หนองบัวลำภู!F23</f>
        <v>1004642.92</v>
      </c>
      <c r="K104" s="142">
        <f>หนองบัวลำภู!AK23</f>
        <v>1115386.3700000001</v>
      </c>
      <c r="L104" s="143">
        <f>หนองบัวลำภู!AL23</f>
        <v>2373668.48</v>
      </c>
      <c r="M104" s="143">
        <f>หนองบัวลำภู!AM23</f>
        <v>2261358.87</v>
      </c>
      <c r="N104" s="139"/>
      <c r="O104" s="139"/>
      <c r="P104" s="139"/>
      <c r="Q104" s="131">
        <f t="shared" si="8"/>
        <v>112309.60999999987</v>
      </c>
      <c r="R104" s="132">
        <f t="shared" si="9"/>
        <v>613.35102842377262</v>
      </c>
    </row>
    <row r="105" spans="1:18" s="150" customFormat="1" hidden="1" x14ac:dyDescent="0.35">
      <c r="A105" s="144">
        <v>1</v>
      </c>
      <c r="B105" s="145" t="s">
        <v>63</v>
      </c>
      <c r="C105" s="145"/>
      <c r="D105" s="145"/>
      <c r="E105" s="145" t="s">
        <v>77</v>
      </c>
      <c r="F105" s="145"/>
      <c r="G105" s="145" t="s">
        <v>284</v>
      </c>
      <c r="H105" s="151">
        <f>SUM(H84:H104)</f>
        <v>84948</v>
      </c>
      <c r="I105" s="144"/>
      <c r="J105" s="147">
        <f>SUM(J84:J104)</f>
        <v>4881889.09</v>
      </c>
      <c r="K105" s="147">
        <f t="shared" ref="K105:M105" si="13">SUM(K84:K104)</f>
        <v>6072979.1800000006</v>
      </c>
      <c r="L105" s="147">
        <f t="shared" si="13"/>
        <v>23499128.809999999</v>
      </c>
      <c r="M105" s="147">
        <f t="shared" si="13"/>
        <v>22745484.869999997</v>
      </c>
      <c r="N105" s="145">
        <v>20</v>
      </c>
      <c r="O105" s="145">
        <v>9</v>
      </c>
      <c r="P105" s="145">
        <f>N105-O105</f>
        <v>11</v>
      </c>
      <c r="Q105" s="148">
        <f t="shared" si="8"/>
        <v>753643.94000000134</v>
      </c>
      <c r="R105" s="149">
        <f>L105/H105</f>
        <v>276.62957114940906</v>
      </c>
    </row>
    <row r="106" spans="1:18" hidden="1" x14ac:dyDescent="0.35">
      <c r="A106" s="138">
        <v>1</v>
      </c>
      <c r="B106" s="139" t="s">
        <v>63</v>
      </c>
      <c r="C106" s="139" t="s">
        <v>285</v>
      </c>
      <c r="D106" s="139" t="s">
        <v>84</v>
      </c>
      <c r="E106" s="139" t="s">
        <v>1</v>
      </c>
      <c r="F106" s="139" t="s">
        <v>210</v>
      </c>
      <c r="G106" s="139" t="s">
        <v>286</v>
      </c>
      <c r="H106" s="140"/>
      <c r="I106" s="138"/>
      <c r="J106" s="141"/>
      <c r="K106" s="142"/>
      <c r="L106" s="143"/>
      <c r="M106" s="143"/>
      <c r="N106" s="139"/>
      <c r="O106" s="139"/>
      <c r="P106" s="139"/>
    </row>
    <row r="107" spans="1:18" hidden="1" x14ac:dyDescent="0.35">
      <c r="A107" s="138">
        <v>2</v>
      </c>
      <c r="B107" s="139" t="s">
        <v>63</v>
      </c>
      <c r="C107" s="139" t="s">
        <v>285</v>
      </c>
      <c r="D107" s="139" t="s">
        <v>84</v>
      </c>
      <c r="E107" s="139" t="s">
        <v>1</v>
      </c>
      <c r="F107" s="139" t="s">
        <v>180</v>
      </c>
      <c r="G107" s="139" t="s">
        <v>625</v>
      </c>
      <c r="H107" s="140">
        <v>7346</v>
      </c>
      <c r="I107" s="138">
        <v>5</v>
      </c>
      <c r="J107" s="141">
        <f>หนองบัวลำภู!F24</f>
        <v>266757.09000000003</v>
      </c>
      <c r="K107" s="142">
        <f>หนองบัวลำภู!AK24</f>
        <v>293630.68</v>
      </c>
      <c r="L107" s="143">
        <f>หนองบัวลำภู!AL24</f>
        <v>4461356.5199999996</v>
      </c>
      <c r="M107" s="143">
        <f>หนองบัวลำภู!AM24</f>
        <v>3895978.47</v>
      </c>
      <c r="N107" s="139"/>
      <c r="O107" s="139"/>
      <c r="P107" s="139"/>
      <c r="Q107" s="131">
        <f t="shared" si="8"/>
        <v>565378.04999999935</v>
      </c>
      <c r="R107" s="132">
        <f t="shared" si="9"/>
        <v>607.31779471821392</v>
      </c>
    </row>
    <row r="108" spans="1:18" hidden="1" x14ac:dyDescent="0.35">
      <c r="A108" s="138">
        <v>3</v>
      </c>
      <c r="B108" s="139" t="s">
        <v>63</v>
      </c>
      <c r="C108" s="139" t="s">
        <v>285</v>
      </c>
      <c r="D108" s="139" t="s">
        <v>84</v>
      </c>
      <c r="E108" s="139" t="s">
        <v>1</v>
      </c>
      <c r="F108" s="139" t="s">
        <v>180</v>
      </c>
      <c r="G108" s="139" t="s">
        <v>626</v>
      </c>
      <c r="H108" s="140">
        <v>4269</v>
      </c>
      <c r="I108" s="138">
        <v>3</v>
      </c>
      <c r="J108" s="141">
        <f>หนองบัวลำภู!F25</f>
        <v>93051.7</v>
      </c>
      <c r="K108" s="141">
        <f>หนองบัวลำภู!AK25</f>
        <v>13111.040000000008</v>
      </c>
      <c r="L108" s="143">
        <f>หนองบัวลำภู!AL25</f>
        <v>2350238.25</v>
      </c>
      <c r="M108" s="143">
        <f>หนองบัวลำภู!AM25</f>
        <v>2425274.12</v>
      </c>
      <c r="N108" s="139"/>
      <c r="O108" s="139"/>
      <c r="P108" s="139"/>
      <c r="Q108" s="131">
        <f t="shared" si="8"/>
        <v>-75035.870000000112</v>
      </c>
      <c r="R108" s="132">
        <f t="shared" si="9"/>
        <v>550.53601546029518</v>
      </c>
    </row>
    <row r="109" spans="1:18" hidden="1" x14ac:dyDescent="0.35">
      <c r="A109" s="138">
        <v>4</v>
      </c>
      <c r="B109" s="139" t="s">
        <v>63</v>
      </c>
      <c r="C109" s="139" t="s">
        <v>285</v>
      </c>
      <c r="D109" s="139" t="s">
        <v>84</v>
      </c>
      <c r="E109" s="139" t="s">
        <v>1</v>
      </c>
      <c r="F109" s="139" t="s">
        <v>180</v>
      </c>
      <c r="G109" s="139" t="s">
        <v>627</v>
      </c>
      <c r="H109" s="140">
        <v>7452</v>
      </c>
      <c r="I109" s="138">
        <v>5</v>
      </c>
      <c r="J109" s="141">
        <f>หนองบัวลำภู!F26</f>
        <v>505233.21</v>
      </c>
      <c r="K109" s="142">
        <f>หนองบัวลำภู!AK26</f>
        <v>464642.85</v>
      </c>
      <c r="L109" s="143">
        <f>หนองบัวลำภู!AL26</f>
        <v>4709025.8499999996</v>
      </c>
      <c r="M109" s="143">
        <f>หนองบัวลำภู!AM26</f>
        <v>4285771.79</v>
      </c>
      <c r="N109" s="139"/>
      <c r="O109" s="139"/>
      <c r="P109" s="139"/>
      <c r="Q109" s="131">
        <f t="shared" si="8"/>
        <v>423254.05999999959</v>
      </c>
      <c r="R109" s="132">
        <f t="shared" si="9"/>
        <v>631.91436527106816</v>
      </c>
    </row>
    <row r="110" spans="1:18" hidden="1" x14ac:dyDescent="0.35">
      <c r="A110" s="138">
        <v>5</v>
      </c>
      <c r="B110" s="139" t="s">
        <v>63</v>
      </c>
      <c r="C110" s="139" t="s">
        <v>285</v>
      </c>
      <c r="D110" s="139" t="s">
        <v>84</v>
      </c>
      <c r="E110" s="139" t="s">
        <v>1</v>
      </c>
      <c r="F110" s="139" t="s">
        <v>180</v>
      </c>
      <c r="G110" s="139" t="s">
        <v>628</v>
      </c>
      <c r="H110" s="140">
        <v>5116</v>
      </c>
      <c r="I110" s="138">
        <v>4</v>
      </c>
      <c r="J110" s="141">
        <f>หนองบัวลำภู!F27</f>
        <v>194391.92</v>
      </c>
      <c r="K110" s="142">
        <f>หนองบัวลำภู!AK27</f>
        <v>364203.13000000006</v>
      </c>
      <c r="L110" s="143">
        <f>หนองบัวลำภู!AL27</f>
        <v>3407411.57</v>
      </c>
      <c r="M110" s="143">
        <f>หนองบัวลำภู!AM27</f>
        <v>3217488.42</v>
      </c>
      <c r="N110" s="139"/>
      <c r="O110" s="139"/>
      <c r="P110" s="139"/>
      <c r="Q110" s="131">
        <f t="shared" si="8"/>
        <v>189923.14999999991</v>
      </c>
      <c r="R110" s="132">
        <f t="shared" si="9"/>
        <v>666.03040852228298</v>
      </c>
    </row>
    <row r="111" spans="1:18" hidden="1" x14ac:dyDescent="0.35">
      <c r="A111" s="138">
        <v>6</v>
      </c>
      <c r="B111" s="139" t="s">
        <v>63</v>
      </c>
      <c r="C111" s="139" t="s">
        <v>285</v>
      </c>
      <c r="D111" s="139" t="s">
        <v>84</v>
      </c>
      <c r="E111" s="139" t="s">
        <v>1</v>
      </c>
      <c r="F111" s="139" t="s">
        <v>180</v>
      </c>
      <c r="G111" s="139" t="s">
        <v>629</v>
      </c>
      <c r="H111" s="140">
        <v>3330</v>
      </c>
      <c r="I111" s="138">
        <v>3</v>
      </c>
      <c r="J111" s="141">
        <f>หนองบัวลำภู!F28</f>
        <v>40749.919999999998</v>
      </c>
      <c r="K111" s="142">
        <f>หนองบัวลำภู!AK28</f>
        <v>83594.28</v>
      </c>
      <c r="L111" s="143">
        <f>หนองบัวลำภู!AL28</f>
        <v>2846687.51</v>
      </c>
      <c r="M111" s="143">
        <f>หนองบัวลำภู!AM28</f>
        <v>3005410.33</v>
      </c>
      <c r="N111" s="139"/>
      <c r="O111" s="139"/>
      <c r="P111" s="139"/>
      <c r="Q111" s="131">
        <f t="shared" si="8"/>
        <v>-158722.8200000003</v>
      </c>
      <c r="R111" s="132">
        <f t="shared" si="9"/>
        <v>854.861114114114</v>
      </c>
    </row>
    <row r="112" spans="1:18" hidden="1" x14ac:dyDescent="0.35">
      <c r="A112" s="138">
        <v>7</v>
      </c>
      <c r="B112" s="139" t="s">
        <v>63</v>
      </c>
      <c r="C112" s="139" t="s">
        <v>285</v>
      </c>
      <c r="D112" s="139" t="s">
        <v>84</v>
      </c>
      <c r="E112" s="139" t="s">
        <v>1</v>
      </c>
      <c r="F112" s="139" t="s">
        <v>180</v>
      </c>
      <c r="G112" s="139" t="s">
        <v>630</v>
      </c>
      <c r="H112" s="140">
        <v>3774</v>
      </c>
      <c r="I112" s="138">
        <v>3</v>
      </c>
      <c r="J112" s="141">
        <f>หนองบัวลำภู!F29</f>
        <v>146341.84</v>
      </c>
      <c r="K112" s="142">
        <f>หนองบัวลำภู!AK29</f>
        <v>165353.60000000001</v>
      </c>
      <c r="L112" s="143">
        <f>หนองบัวลำภู!AL29</f>
        <v>2375650.61</v>
      </c>
      <c r="M112" s="143">
        <f>หนองบัวลำภู!AM29</f>
        <v>2308105.77</v>
      </c>
      <c r="N112" s="139"/>
      <c r="O112" s="139"/>
      <c r="P112" s="139"/>
      <c r="Q112" s="131">
        <f t="shared" si="8"/>
        <v>67544.839999999851</v>
      </c>
      <c r="R112" s="132">
        <f t="shared" si="9"/>
        <v>629.47816905140428</v>
      </c>
    </row>
    <row r="113" spans="1:18" hidden="1" x14ac:dyDescent="0.35">
      <c r="A113" s="138">
        <v>8</v>
      </c>
      <c r="B113" s="139" t="s">
        <v>63</v>
      </c>
      <c r="C113" s="139" t="s">
        <v>285</v>
      </c>
      <c r="D113" s="139" t="s">
        <v>84</v>
      </c>
      <c r="E113" s="139" t="s">
        <v>1</v>
      </c>
      <c r="F113" s="139" t="s">
        <v>180</v>
      </c>
      <c r="G113" s="139" t="s">
        <v>631</v>
      </c>
      <c r="H113" s="140">
        <v>2996</v>
      </c>
      <c r="I113" s="138">
        <v>2</v>
      </c>
      <c r="J113" s="141">
        <f>หนองบัวลำภู!F30</f>
        <v>61729.66</v>
      </c>
      <c r="K113" s="142">
        <f>หนองบัวลำภู!AK30</f>
        <v>119760.97000000002</v>
      </c>
      <c r="L113" s="143">
        <f>หนองบัวลำภู!AL30</f>
        <v>2506560.9500000002</v>
      </c>
      <c r="M113" s="143">
        <f>หนองบัวลำภู!AM30</f>
        <v>2165776.9400000004</v>
      </c>
      <c r="N113" s="139"/>
      <c r="O113" s="139"/>
      <c r="P113" s="139"/>
      <c r="Q113" s="131">
        <f t="shared" si="8"/>
        <v>340784.00999999978</v>
      </c>
      <c r="R113" s="132">
        <f t="shared" si="9"/>
        <v>836.6358311081442</v>
      </c>
    </row>
    <row r="114" spans="1:18" hidden="1" x14ac:dyDescent="0.35">
      <c r="A114" s="138">
        <v>9</v>
      </c>
      <c r="B114" s="139" t="s">
        <v>63</v>
      </c>
      <c r="C114" s="139" t="s">
        <v>285</v>
      </c>
      <c r="D114" s="139" t="s">
        <v>84</v>
      </c>
      <c r="E114" s="139" t="s">
        <v>1</v>
      </c>
      <c r="F114" s="139" t="s">
        <v>180</v>
      </c>
      <c r="G114" s="139" t="s">
        <v>632</v>
      </c>
      <c r="H114" s="140">
        <v>6600</v>
      </c>
      <c r="I114" s="138">
        <v>5</v>
      </c>
      <c r="J114" s="141">
        <f>หนองบัวลำภู!F31</f>
        <v>297356.65000000002</v>
      </c>
      <c r="K114" s="142">
        <f>หนองบัวลำภู!AK31</f>
        <v>210522.33000000002</v>
      </c>
      <c r="L114" s="143">
        <f>หนองบัวลำภู!AL31</f>
        <v>3017379.15</v>
      </c>
      <c r="M114" s="143">
        <f>หนองบัวลำภู!AM31</f>
        <v>3341154.0100000002</v>
      </c>
      <c r="N114" s="139"/>
      <c r="O114" s="139"/>
      <c r="P114" s="139"/>
      <c r="Q114" s="131">
        <f t="shared" si="8"/>
        <v>-323774.86000000034</v>
      </c>
      <c r="R114" s="132">
        <f t="shared" si="9"/>
        <v>457.17865909090909</v>
      </c>
    </row>
    <row r="115" spans="1:18" hidden="1" x14ac:dyDescent="0.35">
      <c r="A115" s="138">
        <v>10</v>
      </c>
      <c r="B115" s="139" t="s">
        <v>63</v>
      </c>
      <c r="C115" s="139" t="s">
        <v>285</v>
      </c>
      <c r="D115" s="139" t="s">
        <v>84</v>
      </c>
      <c r="E115" s="139" t="s">
        <v>1</v>
      </c>
      <c r="F115" s="139" t="s">
        <v>180</v>
      </c>
      <c r="G115" s="139" t="s">
        <v>633</v>
      </c>
      <c r="H115" s="140">
        <v>2814</v>
      </c>
      <c r="I115" s="138">
        <v>2</v>
      </c>
      <c r="J115" s="141">
        <f>หนองบัวลำภู!F32</f>
        <v>106643.76</v>
      </c>
      <c r="K115" s="142">
        <f>หนองบัวลำภู!AK32</f>
        <v>84419.37</v>
      </c>
      <c r="L115" s="143">
        <f>หนองบัวลำภู!AL32</f>
        <v>2211900.29</v>
      </c>
      <c r="M115" s="143">
        <f>หนองบัวลำภู!AM32</f>
        <v>2082338.87</v>
      </c>
      <c r="N115" s="139"/>
      <c r="O115" s="139"/>
      <c r="P115" s="139"/>
      <c r="Q115" s="131">
        <f t="shared" si="8"/>
        <v>129561.41999999993</v>
      </c>
      <c r="R115" s="132">
        <f t="shared" si="9"/>
        <v>786.03421819474056</v>
      </c>
    </row>
    <row r="116" spans="1:18" hidden="1" x14ac:dyDescent="0.35">
      <c r="A116" s="138">
        <v>11</v>
      </c>
      <c r="B116" s="139" t="s">
        <v>63</v>
      </c>
      <c r="C116" s="139" t="s">
        <v>285</v>
      </c>
      <c r="D116" s="139" t="s">
        <v>84</v>
      </c>
      <c r="E116" s="139" t="s">
        <v>1</v>
      </c>
      <c r="F116" s="139" t="s">
        <v>180</v>
      </c>
      <c r="G116" s="139" t="s">
        <v>634</v>
      </c>
      <c r="H116" s="140">
        <v>5791</v>
      </c>
      <c r="I116" s="138">
        <v>4</v>
      </c>
      <c r="J116" s="141">
        <f>หนองบัวลำภู!F33</f>
        <v>149484.73000000001</v>
      </c>
      <c r="K116" s="142">
        <f>หนองบัวลำภู!AK33</f>
        <v>209520.06</v>
      </c>
      <c r="L116" s="143">
        <f>หนองบัวลำภู!AL33</f>
        <v>3050920.9299999997</v>
      </c>
      <c r="M116" s="143">
        <f>หนองบัวลำภู!AM33</f>
        <v>3504378.5599999996</v>
      </c>
      <c r="N116" s="139"/>
      <c r="O116" s="139"/>
      <c r="P116" s="139"/>
      <c r="Q116" s="131">
        <f t="shared" si="8"/>
        <v>-453457.62999999989</v>
      </c>
      <c r="R116" s="132">
        <f t="shared" si="9"/>
        <v>526.83835779658079</v>
      </c>
    </row>
    <row r="117" spans="1:18" hidden="1" x14ac:dyDescent="0.35">
      <c r="A117" s="138">
        <v>12</v>
      </c>
      <c r="B117" s="139" t="s">
        <v>63</v>
      </c>
      <c r="C117" s="139" t="s">
        <v>285</v>
      </c>
      <c r="D117" s="139" t="s">
        <v>84</v>
      </c>
      <c r="E117" s="139" t="s">
        <v>1</v>
      </c>
      <c r="F117" s="139" t="s">
        <v>180</v>
      </c>
      <c r="G117" s="139" t="s">
        <v>635</v>
      </c>
      <c r="H117" s="140">
        <v>5865</v>
      </c>
      <c r="I117" s="138">
        <v>4</v>
      </c>
      <c r="J117" s="141">
        <f>หนองบัวลำภู!F34</f>
        <v>117535.89</v>
      </c>
      <c r="K117" s="142">
        <f>หนองบัวลำภู!AK34</f>
        <v>43038.350000000006</v>
      </c>
      <c r="L117" s="143">
        <f>หนองบัวลำภู!AL34</f>
        <v>3296131.48</v>
      </c>
      <c r="M117" s="143">
        <f>หนองบัวลำภู!AM34</f>
        <v>3344828.92</v>
      </c>
      <c r="N117" s="139"/>
      <c r="O117" s="139"/>
      <c r="P117" s="139"/>
      <c r="Q117" s="131">
        <f t="shared" si="8"/>
        <v>-48697.439999999944</v>
      </c>
      <c r="R117" s="132">
        <f t="shared" si="9"/>
        <v>562.00025234441603</v>
      </c>
    </row>
    <row r="118" spans="1:18" hidden="1" x14ac:dyDescent="0.35">
      <c r="A118" s="138">
        <v>13</v>
      </c>
      <c r="B118" s="139" t="s">
        <v>63</v>
      </c>
      <c r="C118" s="139" t="s">
        <v>285</v>
      </c>
      <c r="D118" s="139" t="s">
        <v>84</v>
      </c>
      <c r="E118" s="139" t="s">
        <v>1</v>
      </c>
      <c r="F118" s="139" t="s">
        <v>180</v>
      </c>
      <c r="G118" s="139" t="s">
        <v>636</v>
      </c>
      <c r="H118" s="140">
        <v>4511</v>
      </c>
      <c r="I118" s="138">
        <v>4</v>
      </c>
      <c r="J118" s="141">
        <f>หนองบัวลำภู!F35</f>
        <v>169419.28</v>
      </c>
      <c r="K118" s="142">
        <f>หนองบัวลำภู!AK35</f>
        <v>-103414.33000000002</v>
      </c>
      <c r="L118" s="143">
        <f>หนองบัวลำภู!AL35</f>
        <v>2227755</v>
      </c>
      <c r="M118" s="143">
        <f>หนองบัวลำภู!AM35</f>
        <v>2524718.2800000003</v>
      </c>
      <c r="N118" s="139"/>
      <c r="O118" s="139"/>
      <c r="P118" s="139"/>
      <c r="Q118" s="131">
        <f t="shared" si="8"/>
        <v>-296963.28000000026</v>
      </c>
      <c r="R118" s="132">
        <f t="shared" si="9"/>
        <v>493.84947905120816</v>
      </c>
    </row>
    <row r="119" spans="1:18" s="150" customFormat="1" hidden="1" x14ac:dyDescent="0.35">
      <c r="A119" s="144">
        <v>2</v>
      </c>
      <c r="B119" s="145" t="s">
        <v>63</v>
      </c>
      <c r="C119" s="145"/>
      <c r="D119" s="145"/>
      <c r="E119" s="145" t="s">
        <v>77</v>
      </c>
      <c r="F119" s="145"/>
      <c r="G119" s="145" t="s">
        <v>287</v>
      </c>
      <c r="H119" s="151">
        <f>SUM(H106:H118)</f>
        <v>59864</v>
      </c>
      <c r="I119" s="144"/>
      <c r="J119" s="147">
        <f>SUM(J106:J118)</f>
        <v>2148695.6499999994</v>
      </c>
      <c r="K119" s="147">
        <f t="shared" ref="K119:M119" si="14">SUM(K106:K118)</f>
        <v>1948382.33</v>
      </c>
      <c r="L119" s="147">
        <f t="shared" si="14"/>
        <v>36461018.109999992</v>
      </c>
      <c r="M119" s="147">
        <f t="shared" si="14"/>
        <v>36101224.480000004</v>
      </c>
      <c r="N119" s="145">
        <v>12</v>
      </c>
      <c r="O119" s="145">
        <v>12</v>
      </c>
      <c r="P119" s="145">
        <f>N119-O119</f>
        <v>0</v>
      </c>
      <c r="Q119" s="148">
        <f t="shared" si="8"/>
        <v>359793.62999998778</v>
      </c>
      <c r="R119" s="149">
        <f>L119/H119</f>
        <v>609.06418064279023</v>
      </c>
    </row>
    <row r="120" spans="1:18" hidden="1" x14ac:dyDescent="0.35">
      <c r="A120" s="138">
        <v>1</v>
      </c>
      <c r="B120" s="139" t="s">
        <v>63</v>
      </c>
      <c r="C120" s="139" t="s">
        <v>288</v>
      </c>
      <c r="D120" s="139" t="s">
        <v>91</v>
      </c>
      <c r="E120" s="139" t="s">
        <v>2</v>
      </c>
      <c r="F120" s="139" t="s">
        <v>210</v>
      </c>
      <c r="G120" s="139" t="s">
        <v>289</v>
      </c>
      <c r="H120" s="140"/>
      <c r="I120" s="138"/>
      <c r="J120" s="141"/>
      <c r="K120" s="142"/>
      <c r="L120" s="143"/>
      <c r="M120" s="143"/>
      <c r="N120" s="139"/>
      <c r="O120" s="139"/>
      <c r="P120" s="139"/>
    </row>
    <row r="121" spans="1:18" hidden="1" x14ac:dyDescent="0.35">
      <c r="A121" s="138">
        <v>2</v>
      </c>
      <c r="B121" s="139" t="s">
        <v>63</v>
      </c>
      <c r="C121" s="139" t="s">
        <v>288</v>
      </c>
      <c r="D121" s="139" t="s">
        <v>91</v>
      </c>
      <c r="E121" s="139" t="s">
        <v>2</v>
      </c>
      <c r="F121" s="139" t="s">
        <v>180</v>
      </c>
      <c r="G121" s="139" t="s">
        <v>637</v>
      </c>
      <c r="H121" s="140">
        <v>1955</v>
      </c>
      <c r="I121" s="138">
        <v>2</v>
      </c>
      <c r="J121" s="141">
        <f>หนองบัวลำภู!F36</f>
        <v>257325.36</v>
      </c>
      <c r="K121" s="142">
        <f>หนองบัวลำภู!AK36</f>
        <v>330519.69999999995</v>
      </c>
      <c r="L121" s="143">
        <f>หนองบัวลำภู!AL36</f>
        <v>1645591.15</v>
      </c>
      <c r="M121" s="143">
        <f>หนองบัวลำภู!AM36</f>
        <v>1524948.23</v>
      </c>
      <c r="N121" s="139"/>
      <c r="O121" s="139"/>
      <c r="P121" s="139"/>
      <c r="Q121" s="131">
        <f t="shared" si="8"/>
        <v>120642.91999999993</v>
      </c>
      <c r="R121" s="132">
        <f t="shared" si="9"/>
        <v>841.73460358056263</v>
      </c>
    </row>
    <row r="122" spans="1:18" hidden="1" x14ac:dyDescent="0.35">
      <c r="A122" s="138">
        <v>3</v>
      </c>
      <c r="B122" s="139" t="s">
        <v>63</v>
      </c>
      <c r="C122" s="139" t="s">
        <v>288</v>
      </c>
      <c r="D122" s="139" t="s">
        <v>91</v>
      </c>
      <c r="E122" s="139" t="s">
        <v>2</v>
      </c>
      <c r="F122" s="139" t="s">
        <v>180</v>
      </c>
      <c r="G122" s="139" t="s">
        <v>638</v>
      </c>
      <c r="H122" s="140">
        <v>4228</v>
      </c>
      <c r="I122" s="138">
        <v>3</v>
      </c>
      <c r="J122" s="141">
        <f>หนองบัวลำภู!F37</f>
        <v>436670.5</v>
      </c>
      <c r="K122" s="142">
        <f>หนองบัวลำภู!AK37</f>
        <v>479038.9</v>
      </c>
      <c r="L122" s="143">
        <f>หนองบัวลำภู!AL37</f>
        <v>1464650.8699999999</v>
      </c>
      <c r="M122" s="143">
        <f>หนองบัวลำภู!AM37</f>
        <v>1338621.05</v>
      </c>
      <c r="N122" s="139"/>
      <c r="O122" s="139"/>
      <c r="P122" s="139"/>
      <c r="Q122" s="131">
        <f t="shared" si="8"/>
        <v>126029.81999999983</v>
      </c>
      <c r="R122" s="132">
        <f t="shared" si="9"/>
        <v>346.41695127719959</v>
      </c>
    </row>
    <row r="123" spans="1:18" hidden="1" x14ac:dyDescent="0.35">
      <c r="A123" s="138">
        <v>4</v>
      </c>
      <c r="B123" s="139" t="s">
        <v>63</v>
      </c>
      <c r="C123" s="139" t="s">
        <v>288</v>
      </c>
      <c r="D123" s="139" t="s">
        <v>91</v>
      </c>
      <c r="E123" s="139" t="s">
        <v>2</v>
      </c>
      <c r="F123" s="139" t="s">
        <v>180</v>
      </c>
      <c r="G123" s="139" t="s">
        <v>639</v>
      </c>
      <c r="H123" s="140">
        <v>1245</v>
      </c>
      <c r="I123" s="138">
        <v>1</v>
      </c>
      <c r="J123" s="141">
        <f>หนองบัวลำภู!F38</f>
        <v>318880.83</v>
      </c>
      <c r="K123" s="142">
        <f>หนองบัวลำภู!AK38</f>
        <v>362956.49</v>
      </c>
      <c r="L123" s="143">
        <f>หนองบัวลำภู!AL38</f>
        <v>1631884.51</v>
      </c>
      <c r="M123" s="143">
        <f>หนองบัวลำภู!AM38</f>
        <v>1507040.71</v>
      </c>
      <c r="N123" s="139"/>
      <c r="O123" s="139"/>
      <c r="P123" s="139"/>
      <c r="Q123" s="131">
        <f t="shared" si="8"/>
        <v>124843.80000000005</v>
      </c>
      <c r="R123" s="132">
        <f t="shared" si="9"/>
        <v>1310.7506104417671</v>
      </c>
    </row>
    <row r="124" spans="1:18" hidden="1" x14ac:dyDescent="0.35">
      <c r="A124" s="138">
        <v>5</v>
      </c>
      <c r="B124" s="139" t="s">
        <v>63</v>
      </c>
      <c r="C124" s="139" t="s">
        <v>288</v>
      </c>
      <c r="D124" s="139" t="s">
        <v>91</v>
      </c>
      <c r="E124" s="139" t="s">
        <v>2</v>
      </c>
      <c r="F124" s="139" t="s">
        <v>180</v>
      </c>
      <c r="G124" s="139" t="s">
        <v>640</v>
      </c>
      <c r="H124" s="140">
        <v>5421</v>
      </c>
      <c r="I124" s="138">
        <v>4</v>
      </c>
      <c r="J124" s="141">
        <f>หนองบัวลำภู!F39</f>
        <v>533433.16</v>
      </c>
      <c r="K124" s="142">
        <f>หนองบัวลำภู!AK39</f>
        <v>650669.11</v>
      </c>
      <c r="L124" s="143">
        <f>หนองบัวลำภู!AL39</f>
        <v>3207353.65</v>
      </c>
      <c r="M124" s="143">
        <f>หนองบัวลำภู!AM39</f>
        <v>2645734.44</v>
      </c>
      <c r="N124" s="139"/>
      <c r="O124" s="139"/>
      <c r="P124" s="139"/>
      <c r="Q124" s="131">
        <f t="shared" si="8"/>
        <v>561619.21</v>
      </c>
      <c r="R124" s="132">
        <f t="shared" si="9"/>
        <v>591.65350488839692</v>
      </c>
    </row>
    <row r="125" spans="1:18" hidden="1" x14ac:dyDescent="0.35">
      <c r="A125" s="138">
        <v>6</v>
      </c>
      <c r="B125" s="139" t="s">
        <v>63</v>
      </c>
      <c r="C125" s="139" t="s">
        <v>288</v>
      </c>
      <c r="D125" s="139" t="s">
        <v>91</v>
      </c>
      <c r="E125" s="139" t="s">
        <v>2</v>
      </c>
      <c r="F125" s="139" t="s">
        <v>180</v>
      </c>
      <c r="G125" s="139" t="s">
        <v>641</v>
      </c>
      <c r="H125" s="140">
        <v>3481</v>
      </c>
      <c r="I125" s="138">
        <v>3</v>
      </c>
      <c r="J125" s="141">
        <f>หนองบัวลำภู!F40</f>
        <v>543737.18000000005</v>
      </c>
      <c r="K125" s="142">
        <f>หนองบัวลำภู!AK40</f>
        <v>711901.70000000007</v>
      </c>
      <c r="L125" s="143">
        <f>หนองบัวลำภู!AL40</f>
        <v>2763416.0900000003</v>
      </c>
      <c r="M125" s="143">
        <f>หนองบัวลำภู!AM40</f>
        <v>2347949.1800000002</v>
      </c>
      <c r="N125" s="139"/>
      <c r="O125" s="139"/>
      <c r="P125" s="139"/>
      <c r="Q125" s="131">
        <f t="shared" si="8"/>
        <v>415466.91000000015</v>
      </c>
      <c r="R125" s="132">
        <f t="shared" si="9"/>
        <v>793.85696351623108</v>
      </c>
    </row>
    <row r="126" spans="1:18" hidden="1" x14ac:dyDescent="0.35">
      <c r="A126" s="138">
        <v>7</v>
      </c>
      <c r="B126" s="139" t="s">
        <v>63</v>
      </c>
      <c r="C126" s="139" t="s">
        <v>288</v>
      </c>
      <c r="D126" s="139" t="s">
        <v>91</v>
      </c>
      <c r="E126" s="139" t="s">
        <v>2</v>
      </c>
      <c r="F126" s="139" t="s">
        <v>180</v>
      </c>
      <c r="G126" s="139" t="s">
        <v>642</v>
      </c>
      <c r="H126" s="140">
        <v>3499</v>
      </c>
      <c r="I126" s="138">
        <v>3</v>
      </c>
      <c r="J126" s="141">
        <f>หนองบัวลำภู!F41</f>
        <v>896348.78</v>
      </c>
      <c r="K126" s="142">
        <f>หนองบัวลำภู!AK41</f>
        <v>980297.51</v>
      </c>
      <c r="L126" s="143">
        <f>หนองบัวลำภู!AL41</f>
        <v>2618785.17</v>
      </c>
      <c r="M126" s="143">
        <f>หนองบัวลำภู!AM41</f>
        <v>2472112.88</v>
      </c>
      <c r="N126" s="139"/>
      <c r="O126" s="139"/>
      <c r="P126" s="139"/>
      <c r="Q126" s="131">
        <f t="shared" si="8"/>
        <v>146672.29000000004</v>
      </c>
      <c r="R126" s="132">
        <f t="shared" si="9"/>
        <v>748.43817376393258</v>
      </c>
    </row>
    <row r="127" spans="1:18" hidden="1" x14ac:dyDescent="0.35">
      <c r="A127" s="138">
        <v>8</v>
      </c>
      <c r="B127" s="139" t="s">
        <v>63</v>
      </c>
      <c r="C127" s="139" t="s">
        <v>288</v>
      </c>
      <c r="D127" s="139" t="s">
        <v>91</v>
      </c>
      <c r="E127" s="139" t="s">
        <v>2</v>
      </c>
      <c r="F127" s="139" t="s">
        <v>180</v>
      </c>
      <c r="G127" s="139" t="s">
        <v>643</v>
      </c>
      <c r="H127" s="140">
        <v>1888</v>
      </c>
      <c r="I127" s="138">
        <v>2</v>
      </c>
      <c r="J127" s="141">
        <f>หนองบัวลำภู!F42</f>
        <v>327718.65000000002</v>
      </c>
      <c r="K127" s="142">
        <f>หนองบัวลำภู!AK42</f>
        <v>425491.91000000003</v>
      </c>
      <c r="L127" s="143">
        <f>หนองบัวลำภู!AL42</f>
        <v>2003136.83</v>
      </c>
      <c r="M127" s="143">
        <f>หนองบัวลำภู!AM42</f>
        <v>1954348.9100000001</v>
      </c>
      <c r="N127" s="139"/>
      <c r="O127" s="139"/>
      <c r="P127" s="139"/>
      <c r="Q127" s="131">
        <f t="shared" si="8"/>
        <v>48787.919999999925</v>
      </c>
      <c r="R127" s="132">
        <f t="shared" si="9"/>
        <v>1060.9834904661018</v>
      </c>
    </row>
    <row r="128" spans="1:18" hidden="1" x14ac:dyDescent="0.35">
      <c r="A128" s="138">
        <v>9</v>
      </c>
      <c r="B128" s="139" t="s">
        <v>63</v>
      </c>
      <c r="C128" s="139" t="s">
        <v>288</v>
      </c>
      <c r="D128" s="139" t="s">
        <v>91</v>
      </c>
      <c r="E128" s="139" t="s">
        <v>2</v>
      </c>
      <c r="F128" s="139" t="s">
        <v>180</v>
      </c>
      <c r="G128" s="139" t="s">
        <v>644</v>
      </c>
      <c r="H128" s="140">
        <v>1651</v>
      </c>
      <c r="I128" s="138">
        <v>2</v>
      </c>
      <c r="J128" s="141">
        <f>หนองบัวลำภู!F43</f>
        <v>366157.6</v>
      </c>
      <c r="K128" s="142">
        <f>หนองบัวลำภู!AK43</f>
        <v>452371.3</v>
      </c>
      <c r="L128" s="143">
        <f>หนองบัวลำภู!AL43</f>
        <v>1334839.9300000002</v>
      </c>
      <c r="M128" s="143">
        <f>หนองบัวลำภู!AM43</f>
        <v>1215582.77</v>
      </c>
      <c r="N128" s="139"/>
      <c r="O128" s="139"/>
      <c r="P128" s="139"/>
      <c r="Q128" s="131">
        <f t="shared" si="8"/>
        <v>119257.16000000015</v>
      </c>
      <c r="R128" s="132">
        <f t="shared" si="9"/>
        <v>808.50389460932774</v>
      </c>
    </row>
    <row r="129" spans="1:18" hidden="1" x14ac:dyDescent="0.35">
      <c r="A129" s="138">
        <v>10</v>
      </c>
      <c r="B129" s="139" t="s">
        <v>63</v>
      </c>
      <c r="C129" s="139" t="s">
        <v>288</v>
      </c>
      <c r="D129" s="139" t="s">
        <v>91</v>
      </c>
      <c r="E129" s="139" t="s">
        <v>2</v>
      </c>
      <c r="F129" s="139" t="s">
        <v>180</v>
      </c>
      <c r="G129" s="139" t="s">
        <v>645</v>
      </c>
      <c r="H129" s="140">
        <v>3959</v>
      </c>
      <c r="I129" s="138">
        <v>3</v>
      </c>
      <c r="J129" s="141">
        <f>หนองบัวลำภู!F44</f>
        <v>405352.13</v>
      </c>
      <c r="K129" s="142">
        <f>หนองบัวลำภู!AK44</f>
        <v>472209.45</v>
      </c>
      <c r="L129" s="143">
        <f>หนองบัวลำภู!AL44</f>
        <v>1955333.26</v>
      </c>
      <c r="M129" s="143">
        <f>หนองบัวลำภู!AM44</f>
        <v>2020909.8</v>
      </c>
      <c r="N129" s="139"/>
      <c r="O129" s="139"/>
      <c r="P129" s="139"/>
      <c r="Q129" s="131">
        <f t="shared" si="8"/>
        <v>-65576.540000000037</v>
      </c>
      <c r="R129" s="132">
        <f t="shared" si="9"/>
        <v>493.89574640060624</v>
      </c>
    </row>
    <row r="130" spans="1:18" hidden="1" x14ac:dyDescent="0.35">
      <c r="A130" s="138">
        <v>11</v>
      </c>
      <c r="B130" s="139" t="s">
        <v>63</v>
      </c>
      <c r="C130" s="139" t="s">
        <v>288</v>
      </c>
      <c r="D130" s="139" t="s">
        <v>91</v>
      </c>
      <c r="E130" s="139" t="s">
        <v>2</v>
      </c>
      <c r="F130" s="139" t="s">
        <v>180</v>
      </c>
      <c r="G130" s="139" t="s">
        <v>646</v>
      </c>
      <c r="H130" s="140">
        <v>2503</v>
      </c>
      <c r="I130" s="138">
        <v>2</v>
      </c>
      <c r="J130" s="141">
        <f>หนองบัวลำภู!F45</f>
        <v>579252.93999999994</v>
      </c>
      <c r="K130" s="142">
        <f>หนองบัวลำภู!AK45</f>
        <v>627577.97</v>
      </c>
      <c r="L130" s="143">
        <f>หนองบัวลำภู!AL45</f>
        <v>1120631.29</v>
      </c>
      <c r="M130" s="143">
        <f>หนองบัวลำภู!AM45</f>
        <v>1184258.25</v>
      </c>
      <c r="N130" s="139"/>
      <c r="O130" s="139"/>
      <c r="P130" s="139"/>
      <c r="Q130" s="131">
        <f t="shared" si="8"/>
        <v>-63626.959999999963</v>
      </c>
      <c r="R130" s="132">
        <f t="shared" si="9"/>
        <v>447.71525769077107</v>
      </c>
    </row>
    <row r="131" spans="1:18" hidden="1" x14ac:dyDescent="0.35">
      <c r="A131" s="138">
        <v>12</v>
      </c>
      <c r="B131" s="139" t="s">
        <v>63</v>
      </c>
      <c r="C131" s="139" t="s">
        <v>288</v>
      </c>
      <c r="D131" s="139" t="s">
        <v>91</v>
      </c>
      <c r="E131" s="139" t="s">
        <v>2</v>
      </c>
      <c r="F131" s="139" t="s">
        <v>180</v>
      </c>
      <c r="G131" s="139" t="s">
        <v>647</v>
      </c>
      <c r="H131" s="140">
        <v>3619</v>
      </c>
      <c r="I131" s="138">
        <v>3</v>
      </c>
      <c r="J131" s="141">
        <f>หนองบัวลำภู!F46</f>
        <v>320396.59999999998</v>
      </c>
      <c r="K131" s="142">
        <f>หนองบัวลำภู!AK46</f>
        <v>422856.61999999994</v>
      </c>
      <c r="L131" s="143">
        <f>หนองบัวลำภู!AL46</f>
        <v>2347802.61</v>
      </c>
      <c r="M131" s="143">
        <f>หนองบัวลำภู!AM46</f>
        <v>2106811.6</v>
      </c>
      <c r="N131" s="139"/>
      <c r="O131" s="139"/>
      <c r="P131" s="139"/>
      <c r="Q131" s="131">
        <f t="shared" si="8"/>
        <v>240991.00999999978</v>
      </c>
      <c r="R131" s="132">
        <f t="shared" si="9"/>
        <v>648.74346780878693</v>
      </c>
    </row>
    <row r="132" spans="1:18" hidden="1" x14ac:dyDescent="0.35">
      <c r="A132" s="138">
        <v>13</v>
      </c>
      <c r="B132" s="139" t="s">
        <v>63</v>
      </c>
      <c r="C132" s="139" t="s">
        <v>288</v>
      </c>
      <c r="D132" s="139" t="s">
        <v>91</v>
      </c>
      <c r="E132" s="139" t="s">
        <v>2</v>
      </c>
      <c r="F132" s="139" t="s">
        <v>180</v>
      </c>
      <c r="G132" s="139" t="s">
        <v>648</v>
      </c>
      <c r="H132" s="140">
        <v>2593</v>
      </c>
      <c r="I132" s="138">
        <v>2</v>
      </c>
      <c r="J132" s="141">
        <f>หนองบัวลำภู!F47</f>
        <v>243520.15</v>
      </c>
      <c r="K132" s="142">
        <f>หนองบัวลำภู!AK47</f>
        <v>292925.43</v>
      </c>
      <c r="L132" s="143">
        <f>หนองบัวลำภู!AL47</f>
        <v>864762.58</v>
      </c>
      <c r="M132" s="143">
        <f>หนองบัวลำภู!AM47</f>
        <v>844191.21</v>
      </c>
      <c r="N132" s="139"/>
      <c r="O132" s="139"/>
      <c r="P132" s="139"/>
      <c r="Q132" s="131">
        <f t="shared" si="8"/>
        <v>20571.369999999995</v>
      </c>
      <c r="R132" s="132">
        <f t="shared" si="9"/>
        <v>333.49887389124564</v>
      </c>
    </row>
    <row r="133" spans="1:18" hidden="1" x14ac:dyDescent="0.35">
      <c r="A133" s="138">
        <v>14</v>
      </c>
      <c r="B133" s="139" t="s">
        <v>63</v>
      </c>
      <c r="C133" s="139" t="s">
        <v>288</v>
      </c>
      <c r="D133" s="139" t="s">
        <v>91</v>
      </c>
      <c r="E133" s="139" t="s">
        <v>2</v>
      </c>
      <c r="F133" s="139" t="s">
        <v>180</v>
      </c>
      <c r="G133" s="139" t="s">
        <v>649</v>
      </c>
      <c r="H133" s="140">
        <v>1622</v>
      </c>
      <c r="I133" s="138">
        <v>2</v>
      </c>
      <c r="J133" s="141">
        <f>หนองบัวลำภู!F48</f>
        <v>466563.76</v>
      </c>
      <c r="K133" s="142">
        <f>หนองบัวลำภู!AK48</f>
        <v>555219.88</v>
      </c>
      <c r="L133" s="143">
        <f>หนองบัวลำภู!AL48</f>
        <v>1589082.02</v>
      </c>
      <c r="M133" s="143">
        <f>หนองบัวลำภู!AM48</f>
        <v>1445677.98</v>
      </c>
      <c r="N133" s="139"/>
      <c r="O133" s="139"/>
      <c r="P133" s="139"/>
      <c r="Q133" s="131">
        <f t="shared" si="8"/>
        <v>143404.04000000004</v>
      </c>
      <c r="R133" s="132">
        <f t="shared" si="9"/>
        <v>979.70531442663378</v>
      </c>
    </row>
    <row r="134" spans="1:18" hidden="1" x14ac:dyDescent="0.35">
      <c r="A134" s="138">
        <v>15</v>
      </c>
      <c r="B134" s="139" t="s">
        <v>63</v>
      </c>
      <c r="C134" s="139" t="s">
        <v>288</v>
      </c>
      <c r="D134" s="139" t="s">
        <v>91</v>
      </c>
      <c r="E134" s="139" t="s">
        <v>2</v>
      </c>
      <c r="F134" s="139" t="s">
        <v>180</v>
      </c>
      <c r="G134" s="139" t="s">
        <v>650</v>
      </c>
      <c r="H134" s="140">
        <v>2164</v>
      </c>
      <c r="I134" s="138">
        <v>2</v>
      </c>
      <c r="J134" s="141">
        <f>หนองบัวลำภู!F49</f>
        <v>208200.35</v>
      </c>
      <c r="K134" s="142">
        <f>หนองบัวลำภู!AK49</f>
        <v>158889.06</v>
      </c>
      <c r="L134" s="143">
        <f>หนองบัวลำภู!AL49</f>
        <v>1498310.89</v>
      </c>
      <c r="M134" s="143">
        <f>หนองบัวลำภู!AM49</f>
        <v>1532316.28</v>
      </c>
      <c r="N134" s="139"/>
      <c r="O134" s="139"/>
      <c r="P134" s="139"/>
      <c r="Q134" s="131">
        <f t="shared" si="8"/>
        <v>-34005.39000000013</v>
      </c>
      <c r="R134" s="132">
        <f t="shared" si="9"/>
        <v>692.380263401109</v>
      </c>
    </row>
    <row r="135" spans="1:18" s="150" customFormat="1" hidden="1" x14ac:dyDescent="0.35">
      <c r="A135" s="144">
        <v>3</v>
      </c>
      <c r="B135" s="145" t="s">
        <v>63</v>
      </c>
      <c r="C135" s="145"/>
      <c r="D135" s="145"/>
      <c r="E135" s="145" t="s">
        <v>77</v>
      </c>
      <c r="F135" s="145"/>
      <c r="G135" s="145" t="s">
        <v>290</v>
      </c>
      <c r="H135" s="151">
        <f>SUM(H120:H134)</f>
        <v>39828</v>
      </c>
      <c r="I135" s="144"/>
      <c r="J135" s="147">
        <f>SUM(J120:J134)</f>
        <v>5903557.9900000002</v>
      </c>
      <c r="K135" s="147">
        <f t="shared" ref="K135:M135" si="15">SUM(K120:K134)</f>
        <v>6922925.0299999993</v>
      </c>
      <c r="L135" s="147">
        <f t="shared" si="15"/>
        <v>26045580.849999998</v>
      </c>
      <c r="M135" s="147">
        <f t="shared" si="15"/>
        <v>24140503.290000003</v>
      </c>
      <c r="N135" s="145">
        <v>14</v>
      </c>
      <c r="O135" s="145">
        <v>14</v>
      </c>
      <c r="P135" s="145">
        <f>N135-O135</f>
        <v>0</v>
      </c>
      <c r="Q135" s="148">
        <f t="shared" ref="Q135:Q198" si="16">L135-M135</f>
        <v>1905077.5599999949</v>
      </c>
      <c r="R135" s="149">
        <f>L135/H135</f>
        <v>653.95151275484579</v>
      </c>
    </row>
    <row r="136" spans="1:18" hidden="1" x14ac:dyDescent="0.35">
      <c r="A136" s="138">
        <v>1</v>
      </c>
      <c r="B136" s="139" t="s">
        <v>63</v>
      </c>
      <c r="C136" s="139" t="s">
        <v>291</v>
      </c>
      <c r="D136" s="139" t="s">
        <v>98</v>
      </c>
      <c r="E136" s="139" t="s">
        <v>3</v>
      </c>
      <c r="F136" s="139" t="s">
        <v>210</v>
      </c>
      <c r="G136" s="139" t="s">
        <v>292</v>
      </c>
      <c r="H136" s="140"/>
      <c r="I136" s="138"/>
      <c r="J136" s="141"/>
      <c r="K136" s="142"/>
      <c r="L136" s="143"/>
      <c r="M136" s="143"/>
      <c r="N136" s="139"/>
      <c r="O136" s="139"/>
      <c r="P136" s="139"/>
    </row>
    <row r="137" spans="1:18" hidden="1" x14ac:dyDescent="0.35">
      <c r="A137" s="138">
        <v>2</v>
      </c>
      <c r="B137" s="139" t="s">
        <v>63</v>
      </c>
      <c r="C137" s="139" t="s">
        <v>291</v>
      </c>
      <c r="D137" s="139" t="s">
        <v>98</v>
      </c>
      <c r="E137" s="139" t="s">
        <v>3</v>
      </c>
      <c r="F137" s="139" t="s">
        <v>180</v>
      </c>
      <c r="G137" s="139" t="s">
        <v>651</v>
      </c>
      <c r="H137" s="140">
        <v>6007</v>
      </c>
      <c r="I137" s="138">
        <v>5</v>
      </c>
      <c r="J137" s="141">
        <f>หนองบัวลำภู!F50</f>
        <v>374152.52</v>
      </c>
      <c r="K137" s="142">
        <f>หนองบัวลำภู!AK50</f>
        <v>889478.41</v>
      </c>
      <c r="L137" s="143">
        <f>หนองบัวลำภู!AL50</f>
        <v>3671917.66</v>
      </c>
      <c r="M137" s="143">
        <f>หนองบัวลำภู!AM50</f>
        <v>3458866.29</v>
      </c>
      <c r="N137" s="139"/>
      <c r="O137" s="139"/>
      <c r="P137" s="139"/>
      <c r="Q137" s="131">
        <f t="shared" si="16"/>
        <v>213051.37000000011</v>
      </c>
      <c r="R137" s="132">
        <f t="shared" ref="R137:R198" si="17">L137/H137</f>
        <v>611.2731246878642</v>
      </c>
    </row>
    <row r="138" spans="1:18" hidden="1" x14ac:dyDescent="0.35">
      <c r="A138" s="138">
        <v>3</v>
      </c>
      <c r="B138" s="139" t="s">
        <v>63</v>
      </c>
      <c r="C138" s="139" t="s">
        <v>291</v>
      </c>
      <c r="D138" s="139" t="s">
        <v>98</v>
      </c>
      <c r="E138" s="139" t="s">
        <v>3</v>
      </c>
      <c r="F138" s="139" t="s">
        <v>180</v>
      </c>
      <c r="G138" s="139" t="s">
        <v>652</v>
      </c>
      <c r="H138" s="140">
        <v>5439</v>
      </c>
      <c r="I138" s="138">
        <v>4</v>
      </c>
      <c r="J138" s="141">
        <f>หนองบัวลำภู!F51</f>
        <v>8857.27</v>
      </c>
      <c r="K138" s="142">
        <f>หนองบัวลำภู!AK51</f>
        <v>197088.63</v>
      </c>
      <c r="L138" s="143">
        <f>หนองบัวลำภู!AL51</f>
        <v>3210619.2800000003</v>
      </c>
      <c r="M138" s="143">
        <f>หนองบัวลำภู!AM51</f>
        <v>3524480.4499999997</v>
      </c>
      <c r="N138" s="139"/>
      <c r="O138" s="139"/>
      <c r="P138" s="139"/>
      <c r="Q138" s="131">
        <f t="shared" si="16"/>
        <v>-313861.16999999946</v>
      </c>
      <c r="R138" s="132">
        <f t="shared" si="17"/>
        <v>590.29587791873507</v>
      </c>
    </row>
    <row r="139" spans="1:18" hidden="1" x14ac:dyDescent="0.35">
      <c r="A139" s="138">
        <v>4</v>
      </c>
      <c r="B139" s="139" t="s">
        <v>63</v>
      </c>
      <c r="C139" s="139" t="s">
        <v>291</v>
      </c>
      <c r="D139" s="139" t="s">
        <v>98</v>
      </c>
      <c r="E139" s="139" t="s">
        <v>3</v>
      </c>
      <c r="F139" s="139" t="s">
        <v>180</v>
      </c>
      <c r="G139" s="139" t="s">
        <v>653</v>
      </c>
      <c r="H139" s="140">
        <v>3683</v>
      </c>
      <c r="I139" s="138">
        <v>3</v>
      </c>
      <c r="J139" s="141">
        <f>หนองบัวลำภู!F52</f>
        <v>417774.49</v>
      </c>
      <c r="K139" s="142">
        <f>หนองบัวลำภู!AK52</f>
        <v>625103.03</v>
      </c>
      <c r="L139" s="143">
        <f>หนองบัวลำภู!AL52</f>
        <v>2401031.73</v>
      </c>
      <c r="M139" s="143">
        <f>หนองบัวลำภู!AM52</f>
        <v>2079902.0299999998</v>
      </c>
      <c r="N139" s="139"/>
      <c r="O139" s="139"/>
      <c r="P139" s="139"/>
      <c r="Q139" s="131">
        <f t="shared" si="16"/>
        <v>321129.70000000019</v>
      </c>
      <c r="R139" s="132">
        <f t="shared" si="17"/>
        <v>651.92281563942436</v>
      </c>
    </row>
    <row r="140" spans="1:18" hidden="1" x14ac:dyDescent="0.35">
      <c r="A140" s="138">
        <v>5</v>
      </c>
      <c r="B140" s="139" t="s">
        <v>63</v>
      </c>
      <c r="C140" s="139" t="s">
        <v>291</v>
      </c>
      <c r="D140" s="139" t="s">
        <v>98</v>
      </c>
      <c r="E140" s="139" t="s">
        <v>3</v>
      </c>
      <c r="F140" s="139" t="s">
        <v>180</v>
      </c>
      <c r="G140" s="139" t="s">
        <v>654</v>
      </c>
      <c r="H140" s="140">
        <v>10514</v>
      </c>
      <c r="I140" s="138">
        <v>5</v>
      </c>
      <c r="J140" s="141">
        <f>หนองบัวลำภู!F53</f>
        <v>447962.25</v>
      </c>
      <c r="K140" s="142">
        <f>หนองบัวลำภู!AK53</f>
        <v>620207.38</v>
      </c>
      <c r="L140" s="143">
        <f>หนองบัวลำภู!AL53</f>
        <v>4858572.88</v>
      </c>
      <c r="M140" s="143">
        <f>หนองบัวลำภู!AM53</f>
        <v>5445957.9500000002</v>
      </c>
      <c r="N140" s="139"/>
      <c r="O140" s="139"/>
      <c r="P140" s="139"/>
      <c r="Q140" s="131">
        <f t="shared" si="16"/>
        <v>-587385.0700000003</v>
      </c>
      <c r="R140" s="132">
        <f t="shared" si="17"/>
        <v>462.10508655126495</v>
      </c>
    </row>
    <row r="141" spans="1:18" hidden="1" x14ac:dyDescent="0.35">
      <c r="A141" s="138">
        <v>6</v>
      </c>
      <c r="B141" s="139" t="s">
        <v>63</v>
      </c>
      <c r="C141" s="139" t="s">
        <v>291</v>
      </c>
      <c r="D141" s="139" t="s">
        <v>98</v>
      </c>
      <c r="E141" s="139" t="s">
        <v>3</v>
      </c>
      <c r="F141" s="139" t="s">
        <v>180</v>
      </c>
      <c r="G141" s="139" t="s">
        <v>655</v>
      </c>
      <c r="H141" s="140">
        <v>1578</v>
      </c>
      <c r="I141" s="138">
        <v>1</v>
      </c>
      <c r="J141" s="141">
        <f>หนองบัวลำภู!F54</f>
        <v>198190.46</v>
      </c>
      <c r="K141" s="142">
        <f>หนองบัวลำภู!AK54</f>
        <v>280738.43</v>
      </c>
      <c r="L141" s="143">
        <f>หนองบัวลำภู!AL54</f>
        <v>1889997.92</v>
      </c>
      <c r="M141" s="143">
        <f>หนองบัวลำภู!AM54</f>
        <v>1748300.7</v>
      </c>
      <c r="N141" s="139"/>
      <c r="O141" s="139"/>
      <c r="P141" s="139"/>
      <c r="Q141" s="131">
        <f t="shared" si="16"/>
        <v>141697.21999999997</v>
      </c>
      <c r="R141" s="132">
        <f t="shared" si="17"/>
        <v>1197.7173130544993</v>
      </c>
    </row>
    <row r="142" spans="1:18" hidden="1" x14ac:dyDescent="0.35">
      <c r="A142" s="138">
        <v>7</v>
      </c>
      <c r="B142" s="139" t="s">
        <v>63</v>
      </c>
      <c r="C142" s="139" t="s">
        <v>291</v>
      </c>
      <c r="D142" s="139" t="s">
        <v>98</v>
      </c>
      <c r="E142" s="139" t="s">
        <v>3</v>
      </c>
      <c r="F142" s="139" t="s">
        <v>180</v>
      </c>
      <c r="G142" s="139" t="s">
        <v>656</v>
      </c>
      <c r="H142" s="140">
        <v>3503</v>
      </c>
      <c r="I142" s="138">
        <v>3</v>
      </c>
      <c r="J142" s="141">
        <f>หนองบัวลำภู!F55</f>
        <v>126862.3</v>
      </c>
      <c r="K142" s="142">
        <f>หนองบัวลำภู!AK55</f>
        <v>172128.03999999998</v>
      </c>
      <c r="L142" s="143">
        <f>หนองบัวลำภู!AL55</f>
        <v>1644913.44</v>
      </c>
      <c r="M142" s="143">
        <f>หนองบัวลำภู!AM55</f>
        <v>1702220.1900000002</v>
      </c>
      <c r="N142" s="139"/>
      <c r="O142" s="139"/>
      <c r="P142" s="139"/>
      <c r="Q142" s="131">
        <f t="shared" si="16"/>
        <v>-57306.750000000233</v>
      </c>
      <c r="R142" s="132">
        <f t="shared" si="17"/>
        <v>469.57277761918357</v>
      </c>
    </row>
    <row r="143" spans="1:18" hidden="1" x14ac:dyDescent="0.35">
      <c r="A143" s="138">
        <v>8</v>
      </c>
      <c r="B143" s="139" t="s">
        <v>63</v>
      </c>
      <c r="C143" s="139" t="s">
        <v>291</v>
      </c>
      <c r="D143" s="139" t="s">
        <v>98</v>
      </c>
      <c r="E143" s="139" t="s">
        <v>3</v>
      </c>
      <c r="F143" s="139" t="s">
        <v>180</v>
      </c>
      <c r="G143" s="139" t="s">
        <v>1422</v>
      </c>
      <c r="H143" s="140">
        <v>5709</v>
      </c>
      <c r="I143" s="138">
        <v>4</v>
      </c>
      <c r="J143" s="141">
        <f>หนองบัวลำภู!F56</f>
        <v>163711.24</v>
      </c>
      <c r="K143" s="142">
        <f>หนองบัวลำภู!AK56</f>
        <v>231282.81</v>
      </c>
      <c r="L143" s="143">
        <f>หนองบัวลำภู!AL56</f>
        <v>3355106.19</v>
      </c>
      <c r="M143" s="143">
        <f>หนองบัวลำภู!AM56</f>
        <v>3403699.08</v>
      </c>
      <c r="N143" s="139"/>
      <c r="O143" s="139"/>
      <c r="P143" s="139"/>
      <c r="Q143" s="131">
        <f t="shared" si="16"/>
        <v>-48592.89000000013</v>
      </c>
      <c r="R143" s="132">
        <f t="shared" si="17"/>
        <v>587.68719390436149</v>
      </c>
    </row>
    <row r="144" spans="1:18" hidden="1" x14ac:dyDescent="0.35">
      <c r="A144" s="138">
        <v>9</v>
      </c>
      <c r="B144" s="139" t="s">
        <v>63</v>
      </c>
      <c r="C144" s="139" t="s">
        <v>291</v>
      </c>
      <c r="D144" s="139" t="s">
        <v>98</v>
      </c>
      <c r="E144" s="139" t="s">
        <v>3</v>
      </c>
      <c r="F144" s="139" t="s">
        <v>180</v>
      </c>
      <c r="G144" s="139" t="s">
        <v>658</v>
      </c>
      <c r="H144" s="140">
        <v>2754</v>
      </c>
      <c r="I144" s="138">
        <v>2</v>
      </c>
      <c r="J144" s="141">
        <f>หนองบัวลำภู!F57</f>
        <v>24974.97</v>
      </c>
      <c r="K144" s="142">
        <f>หนองบัวลำภู!AK57</f>
        <v>48477.47</v>
      </c>
      <c r="L144" s="143">
        <f>หนองบัวลำภู!AL57</f>
        <v>1290701</v>
      </c>
      <c r="M144" s="143">
        <f>หนองบัวลำภู!AM57</f>
        <v>1546275.52</v>
      </c>
      <c r="N144" s="139"/>
      <c r="O144" s="139"/>
      <c r="P144" s="139"/>
      <c r="Q144" s="131">
        <f t="shared" si="16"/>
        <v>-255574.52000000002</v>
      </c>
      <c r="R144" s="132">
        <f t="shared" si="17"/>
        <v>468.66412490922295</v>
      </c>
    </row>
    <row r="145" spans="1:18" hidden="1" x14ac:dyDescent="0.35">
      <c r="A145" s="138">
        <v>10</v>
      </c>
      <c r="B145" s="139" t="s">
        <v>63</v>
      </c>
      <c r="C145" s="139" t="s">
        <v>291</v>
      </c>
      <c r="D145" s="139" t="s">
        <v>98</v>
      </c>
      <c r="E145" s="139" t="s">
        <v>3</v>
      </c>
      <c r="F145" s="139" t="s">
        <v>180</v>
      </c>
      <c r="G145" s="139" t="s">
        <v>659</v>
      </c>
      <c r="H145" s="140">
        <v>5299</v>
      </c>
      <c r="I145" s="138">
        <v>4</v>
      </c>
      <c r="J145" s="141">
        <f>หนองบัวลำภู!F58</f>
        <v>34391.870000000003</v>
      </c>
      <c r="K145" s="142">
        <f>หนองบัวลำภู!AK58</f>
        <v>151615.47999999998</v>
      </c>
      <c r="L145" s="143">
        <f>หนองบัวลำภู!AL58</f>
        <v>3299460.63</v>
      </c>
      <c r="M145" s="143">
        <f>หนองบัวลำภู!AM58</f>
        <v>3198690.12</v>
      </c>
      <c r="N145" s="139"/>
      <c r="O145" s="139"/>
      <c r="P145" s="139"/>
      <c r="Q145" s="131">
        <f t="shared" si="16"/>
        <v>100770.50999999978</v>
      </c>
      <c r="R145" s="132">
        <f t="shared" si="17"/>
        <v>622.6572240045291</v>
      </c>
    </row>
    <row r="146" spans="1:18" hidden="1" x14ac:dyDescent="0.35">
      <c r="A146" s="138">
        <v>11</v>
      </c>
      <c r="B146" s="139" t="s">
        <v>63</v>
      </c>
      <c r="C146" s="139" t="s">
        <v>291</v>
      </c>
      <c r="D146" s="139" t="s">
        <v>98</v>
      </c>
      <c r="E146" s="139" t="s">
        <v>3</v>
      </c>
      <c r="F146" s="139" t="s">
        <v>180</v>
      </c>
      <c r="G146" s="139" t="s">
        <v>660</v>
      </c>
      <c r="H146" s="140">
        <v>3522</v>
      </c>
      <c r="I146" s="138">
        <v>3</v>
      </c>
      <c r="J146" s="141">
        <f>หนองบัวลำภู!F59</f>
        <v>124500.94</v>
      </c>
      <c r="K146" s="142">
        <f>หนองบัวลำภู!AK59</f>
        <v>171985.14</v>
      </c>
      <c r="L146" s="143">
        <f>หนองบัวลำภู!AL59</f>
        <v>2111107.5099999998</v>
      </c>
      <c r="M146" s="143">
        <f>หนองบัวลำภู!AM59</f>
        <v>2171731.1</v>
      </c>
      <c r="N146" s="139"/>
      <c r="O146" s="139"/>
      <c r="P146" s="139"/>
      <c r="Q146" s="131">
        <f t="shared" si="16"/>
        <v>-60623.590000000317</v>
      </c>
      <c r="R146" s="132">
        <f t="shared" si="17"/>
        <v>599.40588018171491</v>
      </c>
    </row>
    <row r="147" spans="1:18" hidden="1" x14ac:dyDescent="0.35">
      <c r="A147" s="138">
        <v>12</v>
      </c>
      <c r="B147" s="139" t="s">
        <v>63</v>
      </c>
      <c r="C147" s="139" t="s">
        <v>291</v>
      </c>
      <c r="D147" s="139" t="s">
        <v>98</v>
      </c>
      <c r="E147" s="139" t="s">
        <v>3</v>
      </c>
      <c r="F147" s="139" t="s">
        <v>180</v>
      </c>
      <c r="G147" s="139" t="s">
        <v>661</v>
      </c>
      <c r="H147" s="140">
        <v>3001</v>
      </c>
      <c r="I147" s="138">
        <v>3</v>
      </c>
      <c r="J147" s="141">
        <f>หนองบัวลำภู!F60</f>
        <v>300569.69</v>
      </c>
      <c r="K147" s="142">
        <f>หนองบัวลำภู!AK60</f>
        <v>311119.69</v>
      </c>
      <c r="L147" s="143">
        <f>หนองบัวลำภู!AL60</f>
        <v>2007538.27</v>
      </c>
      <c r="M147" s="143">
        <f>หนองบัวลำภู!AM60</f>
        <v>1906491.11</v>
      </c>
      <c r="N147" s="139"/>
      <c r="O147" s="139"/>
      <c r="P147" s="139"/>
      <c r="Q147" s="131">
        <f t="shared" si="16"/>
        <v>101047.15999999992</v>
      </c>
      <c r="R147" s="132">
        <f t="shared" si="17"/>
        <v>668.95643785404866</v>
      </c>
    </row>
    <row r="148" spans="1:18" hidden="1" x14ac:dyDescent="0.35">
      <c r="A148" s="138">
        <v>13</v>
      </c>
      <c r="B148" s="139" t="s">
        <v>63</v>
      </c>
      <c r="C148" s="139" t="s">
        <v>291</v>
      </c>
      <c r="D148" s="139" t="s">
        <v>98</v>
      </c>
      <c r="E148" s="139" t="s">
        <v>3</v>
      </c>
      <c r="F148" s="139" t="s">
        <v>180</v>
      </c>
      <c r="G148" s="139" t="s">
        <v>662</v>
      </c>
      <c r="H148" s="140">
        <v>1241</v>
      </c>
      <c r="I148" s="138">
        <v>1</v>
      </c>
      <c r="J148" s="141">
        <f>หนองบัวลำภู!F61</f>
        <v>128712.18</v>
      </c>
      <c r="K148" s="142">
        <f>หนองบัวลำภู!AK61</f>
        <v>219847.33</v>
      </c>
      <c r="L148" s="143">
        <f>หนองบัวลำภู!AL61</f>
        <v>1571238.69</v>
      </c>
      <c r="M148" s="143">
        <f>หนองบัวลำภู!AM61</f>
        <v>1598361.29</v>
      </c>
      <c r="N148" s="139"/>
      <c r="O148" s="139"/>
      <c r="P148" s="139"/>
      <c r="Q148" s="131">
        <f t="shared" si="16"/>
        <v>-27122.600000000093</v>
      </c>
      <c r="R148" s="132">
        <f t="shared" si="17"/>
        <v>1266.1069218372279</v>
      </c>
    </row>
    <row r="149" spans="1:18" hidden="1" x14ac:dyDescent="0.35">
      <c r="A149" s="138">
        <v>14</v>
      </c>
      <c r="B149" s="139" t="s">
        <v>63</v>
      </c>
      <c r="C149" s="139" t="s">
        <v>291</v>
      </c>
      <c r="D149" s="139" t="s">
        <v>98</v>
      </c>
      <c r="E149" s="139" t="s">
        <v>3</v>
      </c>
      <c r="F149" s="139" t="s">
        <v>180</v>
      </c>
      <c r="G149" s="139" t="s">
        <v>663</v>
      </c>
      <c r="H149" s="140">
        <v>3625</v>
      </c>
      <c r="I149" s="138">
        <v>3</v>
      </c>
      <c r="J149" s="141">
        <f>หนองบัวลำภู!F62</f>
        <v>331082.73</v>
      </c>
      <c r="K149" s="142">
        <f>หนองบัวลำภู!AK62</f>
        <v>413661.54</v>
      </c>
      <c r="L149" s="143">
        <f>หนองบัวลำภู!AL62</f>
        <v>2472835.9000000004</v>
      </c>
      <c r="M149" s="143">
        <f>หนองบัวลำภู!AM62</f>
        <v>2503143.21</v>
      </c>
      <c r="N149" s="139"/>
      <c r="O149" s="139"/>
      <c r="P149" s="139"/>
      <c r="Q149" s="131">
        <f t="shared" si="16"/>
        <v>-30307.30999999959</v>
      </c>
      <c r="R149" s="132">
        <f t="shared" si="17"/>
        <v>682.16162758620703</v>
      </c>
    </row>
    <row r="150" spans="1:18" hidden="1" x14ac:dyDescent="0.35">
      <c r="A150" s="138">
        <v>15</v>
      </c>
      <c r="B150" s="139" t="s">
        <v>63</v>
      </c>
      <c r="C150" s="139" t="s">
        <v>291</v>
      </c>
      <c r="D150" s="139" t="s">
        <v>98</v>
      </c>
      <c r="E150" s="139" t="s">
        <v>3</v>
      </c>
      <c r="F150" s="139" t="s">
        <v>180</v>
      </c>
      <c r="G150" s="139" t="s">
        <v>664</v>
      </c>
      <c r="H150" s="140">
        <v>6304</v>
      </c>
      <c r="I150" s="138">
        <v>5</v>
      </c>
      <c r="J150" s="141">
        <f>หนองบัวลำภู!F63</f>
        <v>208812.07</v>
      </c>
      <c r="K150" s="142">
        <f>หนองบัวลำภู!AK63</f>
        <v>299541.94</v>
      </c>
      <c r="L150" s="143">
        <f>หนองบัวลำภู!AL63</f>
        <v>3282117.7199999997</v>
      </c>
      <c r="M150" s="143">
        <f>หนองบัวลำภู!AM63</f>
        <v>3294983.63</v>
      </c>
      <c r="N150" s="139"/>
      <c r="O150" s="139"/>
      <c r="P150" s="139"/>
      <c r="Q150" s="131">
        <f t="shared" si="16"/>
        <v>-12865.910000000149</v>
      </c>
      <c r="R150" s="132">
        <f t="shared" si="17"/>
        <v>520.64050126903544</v>
      </c>
    </row>
    <row r="151" spans="1:18" hidden="1" x14ac:dyDescent="0.35">
      <c r="A151" s="138">
        <v>16</v>
      </c>
      <c r="B151" s="139" t="s">
        <v>63</v>
      </c>
      <c r="C151" s="139" t="s">
        <v>291</v>
      </c>
      <c r="D151" s="139" t="s">
        <v>98</v>
      </c>
      <c r="E151" s="139" t="s">
        <v>3</v>
      </c>
      <c r="F151" s="139" t="s">
        <v>180</v>
      </c>
      <c r="G151" s="139" t="s">
        <v>665</v>
      </c>
      <c r="H151" s="140">
        <v>4738</v>
      </c>
      <c r="I151" s="138">
        <v>4</v>
      </c>
      <c r="J151" s="141">
        <f>หนองบัวลำภู!F64</f>
        <v>174287.66</v>
      </c>
      <c r="K151" s="142">
        <f>หนองบัวลำภู!AK64</f>
        <v>261793.54000000004</v>
      </c>
      <c r="L151" s="143">
        <f>หนองบัวลำภู!AL64</f>
        <v>2954915.79</v>
      </c>
      <c r="M151" s="143">
        <f>หนองบัวลำภู!AM64</f>
        <v>2880419.21</v>
      </c>
      <c r="N151" s="139"/>
      <c r="O151" s="139"/>
      <c r="P151" s="139"/>
      <c r="Q151" s="131">
        <f t="shared" si="16"/>
        <v>74496.580000000075</v>
      </c>
      <c r="R151" s="132">
        <f t="shared" si="17"/>
        <v>623.66310468552138</v>
      </c>
    </row>
    <row r="152" spans="1:18" hidden="1" x14ac:dyDescent="0.35">
      <c r="A152" s="138">
        <v>17</v>
      </c>
      <c r="B152" s="139" t="s">
        <v>63</v>
      </c>
      <c r="C152" s="139" t="s">
        <v>291</v>
      </c>
      <c r="D152" s="139" t="s">
        <v>98</v>
      </c>
      <c r="E152" s="139" t="s">
        <v>3</v>
      </c>
      <c r="F152" s="139" t="s">
        <v>180</v>
      </c>
      <c r="G152" s="139" t="s">
        <v>666</v>
      </c>
      <c r="H152" s="140">
        <v>3535</v>
      </c>
      <c r="I152" s="138">
        <v>3</v>
      </c>
      <c r="J152" s="141">
        <f>หนองบัวลำภู!F65</f>
        <v>76937.67</v>
      </c>
      <c r="K152" s="142">
        <f>หนองบัวลำภู!AK65</f>
        <v>173336.05</v>
      </c>
      <c r="L152" s="143">
        <f>หนองบัวลำภู!AL65</f>
        <v>2272325.54</v>
      </c>
      <c r="M152" s="143">
        <f>หนองบัวลำภู!AM65</f>
        <v>2345262.36</v>
      </c>
      <c r="N152" s="139"/>
      <c r="O152" s="139"/>
      <c r="P152" s="139"/>
      <c r="Q152" s="131">
        <f t="shared" si="16"/>
        <v>-72936.819999999832</v>
      </c>
      <c r="R152" s="132">
        <f t="shared" si="17"/>
        <v>642.80779066478078</v>
      </c>
    </row>
    <row r="153" spans="1:18" hidden="1" x14ac:dyDescent="0.35">
      <c r="A153" s="138">
        <v>18</v>
      </c>
      <c r="B153" s="139" t="s">
        <v>63</v>
      </c>
      <c r="C153" s="139" t="s">
        <v>291</v>
      </c>
      <c r="D153" s="139" t="s">
        <v>98</v>
      </c>
      <c r="E153" s="139" t="s">
        <v>3</v>
      </c>
      <c r="F153" s="139" t="s">
        <v>180</v>
      </c>
      <c r="G153" s="139" t="s">
        <v>667</v>
      </c>
      <c r="H153" s="140">
        <v>3889</v>
      </c>
      <c r="I153" s="138">
        <v>3</v>
      </c>
      <c r="J153" s="141">
        <f>หนองบัวลำภู!F66</f>
        <v>48641.69</v>
      </c>
      <c r="K153" s="142">
        <f>หนองบัวลำภู!AK66</f>
        <v>86698.25</v>
      </c>
      <c r="L153" s="143">
        <f>หนองบัวลำภู!AL66</f>
        <v>2374595.62</v>
      </c>
      <c r="M153" s="143">
        <f>หนองบัวลำภู!AM66</f>
        <v>2595422.42</v>
      </c>
      <c r="N153" s="139"/>
      <c r="O153" s="139"/>
      <c r="P153" s="139"/>
      <c r="Q153" s="131">
        <f t="shared" si="16"/>
        <v>-220826.79999999981</v>
      </c>
      <c r="R153" s="132">
        <f t="shared" si="17"/>
        <v>610.59285677552077</v>
      </c>
    </row>
    <row r="154" spans="1:18" s="150" customFormat="1" hidden="1" x14ac:dyDescent="0.35">
      <c r="A154" s="144">
        <v>4</v>
      </c>
      <c r="B154" s="145" t="s">
        <v>63</v>
      </c>
      <c r="C154" s="145"/>
      <c r="D154" s="145"/>
      <c r="E154" s="145" t="s">
        <v>77</v>
      </c>
      <c r="F154" s="145"/>
      <c r="G154" s="145" t="s">
        <v>293</v>
      </c>
      <c r="H154" s="151">
        <f>SUM(H136:H153)</f>
        <v>74341</v>
      </c>
      <c r="I154" s="144"/>
      <c r="J154" s="147">
        <f>SUM(J136:J153)</f>
        <v>3190422</v>
      </c>
      <c r="K154" s="147">
        <f t="shared" ref="K154:M154" si="18">SUM(K136:K153)</f>
        <v>5154103.1600000011</v>
      </c>
      <c r="L154" s="147">
        <f t="shared" si="18"/>
        <v>44668995.769999996</v>
      </c>
      <c r="M154" s="147">
        <f t="shared" si="18"/>
        <v>45404206.660000004</v>
      </c>
      <c r="N154" s="145">
        <v>17</v>
      </c>
      <c r="O154" s="145">
        <v>17</v>
      </c>
      <c r="P154" s="145">
        <f>N154-O154</f>
        <v>0</v>
      </c>
      <c r="Q154" s="148">
        <f t="shared" si="16"/>
        <v>-735210.89000000805</v>
      </c>
      <c r="R154" s="149">
        <f>L154/H154</f>
        <v>600.86622146594743</v>
      </c>
    </row>
    <row r="155" spans="1:18" hidden="1" x14ac:dyDescent="0.35">
      <c r="A155" s="138">
        <v>1</v>
      </c>
      <c r="B155" s="139" t="s">
        <v>63</v>
      </c>
      <c r="C155" s="139" t="s">
        <v>294</v>
      </c>
      <c r="D155" s="139" t="s">
        <v>105</v>
      </c>
      <c r="E155" s="139" t="s">
        <v>4</v>
      </c>
      <c r="F155" s="139" t="s">
        <v>210</v>
      </c>
      <c r="G155" s="139" t="s">
        <v>295</v>
      </c>
      <c r="H155" s="140"/>
      <c r="I155" s="138"/>
      <c r="J155" s="141"/>
      <c r="K155" s="142"/>
      <c r="L155" s="143"/>
      <c r="M155" s="143"/>
      <c r="N155" s="139"/>
      <c r="O155" s="139"/>
      <c r="P155" s="139"/>
    </row>
    <row r="156" spans="1:18" hidden="1" x14ac:dyDescent="0.35">
      <c r="A156" s="138">
        <v>2</v>
      </c>
      <c r="B156" s="139" t="s">
        <v>63</v>
      </c>
      <c r="C156" s="139" t="s">
        <v>294</v>
      </c>
      <c r="D156" s="139" t="s">
        <v>105</v>
      </c>
      <c r="E156" s="139" t="s">
        <v>4</v>
      </c>
      <c r="F156" s="139" t="s">
        <v>180</v>
      </c>
      <c r="G156" s="139" t="s">
        <v>668</v>
      </c>
      <c r="H156" s="140">
        <v>3322</v>
      </c>
      <c r="I156" s="138">
        <v>3</v>
      </c>
      <c r="J156" s="141">
        <f>หนองบัวลำภู!F67</f>
        <v>817971.81</v>
      </c>
      <c r="K156" s="142">
        <f>หนองบัวลำภู!AK67</f>
        <v>918699.8600000001</v>
      </c>
      <c r="L156" s="143">
        <f>หนองบัวลำภู!AL67</f>
        <v>2324742.4299999997</v>
      </c>
      <c r="M156" s="143">
        <f>หนองบัวลำภู!AM67</f>
        <v>2293264.6100000003</v>
      </c>
      <c r="N156" s="139"/>
      <c r="O156" s="139"/>
      <c r="P156" s="139"/>
      <c r="Q156" s="131">
        <f t="shared" si="16"/>
        <v>31477.819999999367</v>
      </c>
      <c r="R156" s="132">
        <f t="shared" si="17"/>
        <v>699.80205599036719</v>
      </c>
    </row>
    <row r="157" spans="1:18" hidden="1" x14ac:dyDescent="0.35">
      <c r="A157" s="138">
        <v>3</v>
      </c>
      <c r="B157" s="139" t="s">
        <v>63</v>
      </c>
      <c r="C157" s="139" t="s">
        <v>294</v>
      </c>
      <c r="D157" s="139" t="s">
        <v>105</v>
      </c>
      <c r="E157" s="139" t="s">
        <v>4</v>
      </c>
      <c r="F157" s="139" t="s">
        <v>180</v>
      </c>
      <c r="G157" s="139" t="s">
        <v>669</v>
      </c>
      <c r="H157" s="140">
        <v>3383</v>
      </c>
      <c r="I157" s="138">
        <v>3</v>
      </c>
      <c r="J157" s="141">
        <f>หนองบัวลำภู!F68</f>
        <v>219932.48</v>
      </c>
      <c r="K157" s="141">
        <f>หนองบัวลำภู!AK68</f>
        <v>378704.6</v>
      </c>
      <c r="L157" s="143">
        <f>หนองบัวลำภู!AL68</f>
        <v>2273379.1799999997</v>
      </c>
      <c r="M157" s="143">
        <f>หนองบัวลำภู!AM68</f>
        <v>2245545.2199999997</v>
      </c>
      <c r="N157" s="139"/>
      <c r="O157" s="139"/>
      <c r="P157" s="139"/>
      <c r="Q157" s="131">
        <f t="shared" si="16"/>
        <v>27833.959999999963</v>
      </c>
      <c r="R157" s="132">
        <f t="shared" si="17"/>
        <v>672.00093999408796</v>
      </c>
    </row>
    <row r="158" spans="1:18" hidden="1" x14ac:dyDescent="0.35">
      <c r="A158" s="138">
        <v>4</v>
      </c>
      <c r="B158" s="139" t="s">
        <v>63</v>
      </c>
      <c r="C158" s="139" t="s">
        <v>294</v>
      </c>
      <c r="D158" s="139" t="s">
        <v>105</v>
      </c>
      <c r="E158" s="139" t="s">
        <v>4</v>
      </c>
      <c r="F158" s="139" t="s">
        <v>180</v>
      </c>
      <c r="G158" s="139" t="s">
        <v>670</v>
      </c>
      <c r="H158" s="140">
        <v>9605</v>
      </c>
      <c r="I158" s="138">
        <v>5</v>
      </c>
      <c r="J158" s="141">
        <f>หนองบัวลำภู!F69</f>
        <v>549575.39</v>
      </c>
      <c r="K158" s="142">
        <f>หนองบัวลำภู!AK69</f>
        <v>484691.02</v>
      </c>
      <c r="L158" s="143">
        <f>หนองบัวลำภู!AL69</f>
        <v>5271288.79</v>
      </c>
      <c r="M158" s="143">
        <f>หนองบัวลำภู!AM69</f>
        <v>5190351.7100000009</v>
      </c>
      <c r="N158" s="139"/>
      <c r="O158" s="139"/>
      <c r="P158" s="139"/>
      <c r="Q158" s="131">
        <f t="shared" si="16"/>
        <v>80937.079999999143</v>
      </c>
      <c r="R158" s="132">
        <f t="shared" si="17"/>
        <v>548.80674544508065</v>
      </c>
    </row>
    <row r="159" spans="1:18" hidden="1" x14ac:dyDescent="0.35">
      <c r="A159" s="138">
        <v>5</v>
      </c>
      <c r="B159" s="139" t="s">
        <v>63</v>
      </c>
      <c r="C159" s="139" t="s">
        <v>294</v>
      </c>
      <c r="D159" s="139" t="s">
        <v>105</v>
      </c>
      <c r="E159" s="139" t="s">
        <v>4</v>
      </c>
      <c r="F159" s="139" t="s">
        <v>180</v>
      </c>
      <c r="G159" s="139" t="s">
        <v>671</v>
      </c>
      <c r="H159" s="140">
        <v>2921</v>
      </c>
      <c r="I159" s="138">
        <v>2</v>
      </c>
      <c r="J159" s="141">
        <f>หนองบัวลำภู!F70</f>
        <v>202003.12</v>
      </c>
      <c r="K159" s="141">
        <f>หนองบัวลำภู!AK70</f>
        <v>420854.08999999997</v>
      </c>
      <c r="L159" s="143">
        <f>หนองบัวลำภู!AL70</f>
        <v>1735035.98</v>
      </c>
      <c r="M159" s="143">
        <f>หนองบัวลำภู!AM70</f>
        <v>2390428.5499999998</v>
      </c>
      <c r="N159" s="139"/>
      <c r="O159" s="139"/>
      <c r="P159" s="139"/>
      <c r="Q159" s="131">
        <f t="shared" si="16"/>
        <v>-655392.56999999983</v>
      </c>
      <c r="R159" s="132">
        <f t="shared" si="17"/>
        <v>593.98698390961999</v>
      </c>
    </row>
    <row r="160" spans="1:18" hidden="1" x14ac:dyDescent="0.35">
      <c r="A160" s="138">
        <v>6</v>
      </c>
      <c r="B160" s="139" t="s">
        <v>63</v>
      </c>
      <c r="C160" s="139" t="s">
        <v>294</v>
      </c>
      <c r="D160" s="139" t="s">
        <v>105</v>
      </c>
      <c r="E160" s="139" t="s">
        <v>4</v>
      </c>
      <c r="F160" s="139" t="s">
        <v>180</v>
      </c>
      <c r="G160" s="139" t="s">
        <v>672</v>
      </c>
      <c r="H160" s="140">
        <v>3783</v>
      </c>
      <c r="I160" s="138">
        <v>3</v>
      </c>
      <c r="J160" s="141">
        <f>หนองบัวลำภู!F71</f>
        <v>585761.06000000006</v>
      </c>
      <c r="K160" s="142">
        <f>หนองบัวลำภู!AK71</f>
        <v>-685559.6</v>
      </c>
      <c r="L160" s="143">
        <f>หนองบัวลำภู!AL71</f>
        <v>618386.23</v>
      </c>
      <c r="M160" s="143">
        <f>หนองบัวลำภู!AM71</f>
        <v>2374546.83</v>
      </c>
      <c r="N160" s="139"/>
      <c r="O160" s="139"/>
      <c r="P160" s="139"/>
      <c r="Q160" s="131">
        <f t="shared" si="16"/>
        <v>-1756160.6</v>
      </c>
      <c r="R160" s="132">
        <f t="shared" si="17"/>
        <v>163.46450700502245</v>
      </c>
    </row>
    <row r="161" spans="1:18" hidden="1" x14ac:dyDescent="0.35">
      <c r="A161" s="138">
        <v>7</v>
      </c>
      <c r="B161" s="139" t="s">
        <v>63</v>
      </c>
      <c r="C161" s="139" t="s">
        <v>294</v>
      </c>
      <c r="D161" s="139" t="s">
        <v>105</v>
      </c>
      <c r="E161" s="139" t="s">
        <v>4</v>
      </c>
      <c r="F161" s="139" t="s">
        <v>180</v>
      </c>
      <c r="G161" s="139" t="s">
        <v>673</v>
      </c>
      <c r="H161" s="140">
        <v>3268</v>
      </c>
      <c r="I161" s="138">
        <v>3</v>
      </c>
      <c r="J161" s="141">
        <f>หนองบัวลำภู!F72</f>
        <v>276077.7</v>
      </c>
      <c r="K161" s="142">
        <f>หนองบัวลำภู!AK72</f>
        <v>347588.32</v>
      </c>
      <c r="L161" s="143">
        <f>หนองบัวลำภู!AL72</f>
        <v>2746026.2</v>
      </c>
      <c r="M161" s="143">
        <f>หนองบัวลำภู!AM72</f>
        <v>2478826.9899999998</v>
      </c>
      <c r="N161" s="139"/>
      <c r="O161" s="139"/>
      <c r="P161" s="139"/>
      <c r="Q161" s="131">
        <f t="shared" si="16"/>
        <v>267199.21000000043</v>
      </c>
      <c r="R161" s="132">
        <f t="shared" si="17"/>
        <v>840.27729498164024</v>
      </c>
    </row>
    <row r="162" spans="1:18" hidden="1" x14ac:dyDescent="0.35">
      <c r="A162" s="138">
        <v>8</v>
      </c>
      <c r="B162" s="139" t="s">
        <v>63</v>
      </c>
      <c r="C162" s="139" t="s">
        <v>294</v>
      </c>
      <c r="D162" s="139" t="s">
        <v>105</v>
      </c>
      <c r="E162" s="139" t="s">
        <v>4</v>
      </c>
      <c r="F162" s="139" t="s">
        <v>180</v>
      </c>
      <c r="G162" s="139" t="s">
        <v>674</v>
      </c>
      <c r="H162" s="140">
        <v>3398</v>
      </c>
      <c r="I162" s="138">
        <v>3</v>
      </c>
      <c r="J162" s="141">
        <f>หนองบัวลำภู!F73</f>
        <v>200626.96</v>
      </c>
      <c r="K162" s="141">
        <f>หนองบัวลำภู!AK73</f>
        <v>404689.25</v>
      </c>
      <c r="L162" s="143">
        <f>หนองบัวลำภู!AL73</f>
        <v>2611365.81</v>
      </c>
      <c r="M162" s="143">
        <f>หนองบัวลำภู!AM73</f>
        <v>2606218.91</v>
      </c>
      <c r="N162" s="139"/>
      <c r="O162" s="139"/>
      <c r="P162" s="139"/>
      <c r="Q162" s="131">
        <f t="shared" si="16"/>
        <v>5146.8999999999069</v>
      </c>
      <c r="R162" s="132">
        <f t="shared" si="17"/>
        <v>768.50082695703361</v>
      </c>
    </row>
    <row r="163" spans="1:18" hidden="1" x14ac:dyDescent="0.35">
      <c r="A163" s="138">
        <v>9</v>
      </c>
      <c r="B163" s="139" t="s">
        <v>63</v>
      </c>
      <c r="C163" s="139" t="s">
        <v>294</v>
      </c>
      <c r="D163" s="139" t="s">
        <v>105</v>
      </c>
      <c r="E163" s="139" t="s">
        <v>4</v>
      </c>
      <c r="F163" s="139" t="s">
        <v>180</v>
      </c>
      <c r="G163" s="139" t="s">
        <v>675</v>
      </c>
      <c r="H163" s="140">
        <v>4777</v>
      </c>
      <c r="I163" s="138">
        <v>4</v>
      </c>
      <c r="J163" s="141">
        <f>หนองบัวลำภู!F74</f>
        <v>365379.86</v>
      </c>
      <c r="K163" s="141">
        <f>หนองบัวลำภู!AK74</f>
        <v>576663.91</v>
      </c>
      <c r="L163" s="143">
        <f>หนองบัวลำภู!AL74</f>
        <v>2694950.35</v>
      </c>
      <c r="M163" s="143">
        <f>หนองบัวลำภู!AM74</f>
        <v>2708158.81</v>
      </c>
      <c r="N163" s="139"/>
      <c r="O163" s="139"/>
      <c r="P163" s="139"/>
      <c r="Q163" s="131">
        <f t="shared" si="16"/>
        <v>-13208.459999999963</v>
      </c>
      <c r="R163" s="132">
        <f t="shared" si="17"/>
        <v>564.15121415114095</v>
      </c>
    </row>
    <row r="164" spans="1:18" hidden="1" x14ac:dyDescent="0.35">
      <c r="A164" s="138">
        <v>10</v>
      </c>
      <c r="B164" s="139" t="s">
        <v>63</v>
      </c>
      <c r="C164" s="139" t="s">
        <v>294</v>
      </c>
      <c r="D164" s="139" t="s">
        <v>105</v>
      </c>
      <c r="E164" s="139" t="s">
        <v>4</v>
      </c>
      <c r="F164" s="139" t="s">
        <v>180</v>
      </c>
      <c r="G164" s="139" t="s">
        <v>676</v>
      </c>
      <c r="H164" s="140">
        <v>2834</v>
      </c>
      <c r="I164" s="138">
        <v>2</v>
      </c>
      <c r="J164" s="141">
        <f>หนองบัวลำภู!F75</f>
        <v>100305.17</v>
      </c>
      <c r="K164" s="141">
        <f>หนองบัวลำภู!AK75</f>
        <v>1358.1600000000035</v>
      </c>
      <c r="L164" s="143">
        <f>หนองบัวลำภู!AL75</f>
        <v>1603225.73</v>
      </c>
      <c r="M164" s="143">
        <f>หนองบัวลำภู!AM75</f>
        <v>1828306.35</v>
      </c>
      <c r="N164" s="139"/>
      <c r="O164" s="139"/>
      <c r="P164" s="139"/>
      <c r="Q164" s="131">
        <f t="shared" si="16"/>
        <v>-225080.62000000011</v>
      </c>
      <c r="R164" s="132">
        <f t="shared" si="17"/>
        <v>565.71126676076221</v>
      </c>
    </row>
    <row r="165" spans="1:18" hidden="1" x14ac:dyDescent="0.35">
      <c r="A165" s="138">
        <v>11</v>
      </c>
      <c r="B165" s="139" t="s">
        <v>63</v>
      </c>
      <c r="C165" s="139" t="s">
        <v>294</v>
      </c>
      <c r="D165" s="139" t="s">
        <v>105</v>
      </c>
      <c r="E165" s="139" t="s">
        <v>4</v>
      </c>
      <c r="F165" s="139" t="s">
        <v>180</v>
      </c>
      <c r="G165" s="139" t="s">
        <v>677</v>
      </c>
      <c r="H165" s="140">
        <v>2338</v>
      </c>
      <c r="I165" s="138">
        <v>2</v>
      </c>
      <c r="J165" s="141">
        <f>หนองบัวลำภู!F76</f>
        <v>170357.7</v>
      </c>
      <c r="K165" s="142">
        <f>หนองบัวลำภู!AK76</f>
        <v>252017.55000000002</v>
      </c>
      <c r="L165" s="143">
        <f>หนองบัวลำภู!AL76</f>
        <v>1895958.93</v>
      </c>
      <c r="M165" s="143">
        <f>หนองบัวลำภู!AM76</f>
        <v>1880315.6500000001</v>
      </c>
      <c r="N165" s="139"/>
      <c r="O165" s="139"/>
      <c r="P165" s="139"/>
      <c r="Q165" s="131">
        <f t="shared" si="16"/>
        <v>15643.279999999795</v>
      </c>
      <c r="R165" s="132">
        <f t="shared" si="17"/>
        <v>810.93196321642426</v>
      </c>
    </row>
    <row r="166" spans="1:18" hidden="1" x14ac:dyDescent="0.35">
      <c r="A166" s="138">
        <v>12</v>
      </c>
      <c r="B166" s="139" t="s">
        <v>63</v>
      </c>
      <c r="C166" s="139" t="s">
        <v>294</v>
      </c>
      <c r="D166" s="139" t="s">
        <v>105</v>
      </c>
      <c r="E166" s="139" t="s">
        <v>4</v>
      </c>
      <c r="F166" s="139" t="s">
        <v>180</v>
      </c>
      <c r="G166" s="139" t="s">
        <v>678</v>
      </c>
      <c r="H166" s="140">
        <v>4599</v>
      </c>
      <c r="I166" s="138">
        <v>4</v>
      </c>
      <c r="J166" s="141">
        <f>หนองบัวลำภู!F77</f>
        <v>471532.29</v>
      </c>
      <c r="K166" s="142">
        <f>หนองบัวลำภู!AK77</f>
        <v>606963.84000000008</v>
      </c>
      <c r="L166" s="143">
        <f>หนองบัวลำภู!AL77</f>
        <v>2480789.02</v>
      </c>
      <c r="M166" s="143">
        <f>หนองบัวลำภู!AM77</f>
        <v>2800460.1999999997</v>
      </c>
      <c r="N166" s="139"/>
      <c r="O166" s="139"/>
      <c r="P166" s="139"/>
      <c r="Q166" s="131">
        <f t="shared" si="16"/>
        <v>-319671.1799999997</v>
      </c>
      <c r="R166" s="132">
        <f t="shared" si="17"/>
        <v>539.41922591867797</v>
      </c>
    </row>
    <row r="167" spans="1:18" hidden="1" x14ac:dyDescent="0.35">
      <c r="A167" s="138">
        <v>13</v>
      </c>
      <c r="B167" s="139" t="s">
        <v>63</v>
      </c>
      <c r="C167" s="139" t="s">
        <v>294</v>
      </c>
      <c r="D167" s="139" t="s">
        <v>105</v>
      </c>
      <c r="E167" s="139" t="s">
        <v>4</v>
      </c>
      <c r="F167" s="139" t="s">
        <v>180</v>
      </c>
      <c r="G167" s="139" t="s">
        <v>679</v>
      </c>
      <c r="H167" s="140">
        <v>1481</v>
      </c>
      <c r="I167" s="138">
        <v>1</v>
      </c>
      <c r="J167" s="141">
        <f>หนองบัวลำภู!F78</f>
        <v>132266.42000000001</v>
      </c>
      <c r="K167" s="141">
        <f>หนองบัวลำภู!AK78</f>
        <v>196134.55000000002</v>
      </c>
      <c r="L167" s="143">
        <f>หนองบัวลำภู!AL78</f>
        <v>1489231.3900000001</v>
      </c>
      <c r="M167" s="143">
        <f>หนองบัวลำภู!AM78</f>
        <v>1442501.95</v>
      </c>
      <c r="N167" s="139"/>
      <c r="O167" s="139"/>
      <c r="P167" s="139"/>
      <c r="Q167" s="131">
        <f t="shared" si="16"/>
        <v>46729.440000000177</v>
      </c>
      <c r="R167" s="132">
        <f t="shared" si="17"/>
        <v>1005.5579945982445</v>
      </c>
    </row>
    <row r="168" spans="1:18" hidden="1" x14ac:dyDescent="0.35">
      <c r="A168" s="138">
        <v>14</v>
      </c>
      <c r="B168" s="139" t="s">
        <v>63</v>
      </c>
      <c r="C168" s="139" t="s">
        <v>294</v>
      </c>
      <c r="D168" s="139" t="s">
        <v>105</v>
      </c>
      <c r="E168" s="139" t="s">
        <v>4</v>
      </c>
      <c r="F168" s="139" t="s">
        <v>180</v>
      </c>
      <c r="G168" s="139" t="s">
        <v>680</v>
      </c>
      <c r="H168" s="140">
        <v>2622</v>
      </c>
      <c r="I168" s="138">
        <v>2</v>
      </c>
      <c r="J168" s="141">
        <f>หนองบัวลำภู!F79</f>
        <v>472413.76</v>
      </c>
      <c r="K168" s="142">
        <f>หนองบัวลำภู!AK79</f>
        <v>581439.09</v>
      </c>
      <c r="L168" s="143">
        <f>หนองบัวลำภู!AL79</f>
        <v>1969097.54</v>
      </c>
      <c r="M168" s="143">
        <f>หนองบัวลำภู!AM79</f>
        <v>1852998.32</v>
      </c>
      <c r="N168" s="139"/>
      <c r="O168" s="139"/>
      <c r="P168" s="139"/>
      <c r="Q168" s="131">
        <f t="shared" si="16"/>
        <v>116099.21999999997</v>
      </c>
      <c r="R168" s="132">
        <f t="shared" si="17"/>
        <v>750.99067124332566</v>
      </c>
    </row>
    <row r="169" spans="1:18" s="150" customFormat="1" hidden="1" x14ac:dyDescent="0.35">
      <c r="A169" s="144">
        <v>5</v>
      </c>
      <c r="B169" s="145" t="s">
        <v>63</v>
      </c>
      <c r="C169" s="145"/>
      <c r="D169" s="145"/>
      <c r="E169" s="145" t="s">
        <v>77</v>
      </c>
      <c r="F169" s="145"/>
      <c r="G169" s="145" t="s">
        <v>296</v>
      </c>
      <c r="H169" s="151">
        <f>SUM(H155:H168)</f>
        <v>48331</v>
      </c>
      <c r="I169" s="144"/>
      <c r="J169" s="147">
        <f>SUM(J155:J168)</f>
        <v>4564203.7200000007</v>
      </c>
      <c r="K169" s="147">
        <f t="shared" ref="K169:M169" si="19">SUM(K155:K168)</f>
        <v>4484244.6399999997</v>
      </c>
      <c r="L169" s="147">
        <f t="shared" si="19"/>
        <v>29713477.579999998</v>
      </c>
      <c r="M169" s="147">
        <f t="shared" si="19"/>
        <v>32091924.099999998</v>
      </c>
      <c r="N169" s="145">
        <v>13</v>
      </c>
      <c r="O169" s="145">
        <v>13</v>
      </c>
      <c r="P169" s="145">
        <f>N169-O169</f>
        <v>0</v>
      </c>
      <c r="Q169" s="148">
        <f t="shared" si="16"/>
        <v>-2378446.5199999996</v>
      </c>
      <c r="R169" s="149">
        <f>L169/H169</f>
        <v>614.79128468270881</v>
      </c>
    </row>
    <row r="170" spans="1:18" hidden="1" x14ac:dyDescent="0.35">
      <c r="A170" s="138">
        <v>1</v>
      </c>
      <c r="B170" s="139" t="s">
        <v>63</v>
      </c>
      <c r="C170" s="139" t="s">
        <v>297</v>
      </c>
      <c r="D170" s="139" t="s">
        <v>112</v>
      </c>
      <c r="E170" s="139" t="s">
        <v>5</v>
      </c>
      <c r="F170" s="139" t="s">
        <v>210</v>
      </c>
      <c r="G170" s="139" t="s">
        <v>298</v>
      </c>
      <c r="H170" s="140"/>
      <c r="I170" s="138"/>
      <c r="J170" s="141"/>
      <c r="K170" s="142"/>
      <c r="L170" s="143"/>
      <c r="M170" s="143"/>
      <c r="N170" s="139"/>
      <c r="O170" s="139"/>
      <c r="P170" s="139"/>
    </row>
    <row r="171" spans="1:18" hidden="1" x14ac:dyDescent="0.35">
      <c r="A171" s="138">
        <v>2</v>
      </c>
      <c r="B171" s="139" t="s">
        <v>63</v>
      </c>
      <c r="C171" s="139" t="s">
        <v>297</v>
      </c>
      <c r="D171" s="139" t="s">
        <v>112</v>
      </c>
      <c r="E171" s="139" t="s">
        <v>5</v>
      </c>
      <c r="F171" s="139" t="s">
        <v>180</v>
      </c>
      <c r="G171" s="139" t="s">
        <v>681</v>
      </c>
      <c r="H171" s="140">
        <v>4703</v>
      </c>
      <c r="I171" s="138">
        <v>4</v>
      </c>
      <c r="J171" s="141">
        <f>หนองบัวลำภู!F80</f>
        <v>264437.21999999997</v>
      </c>
      <c r="K171" s="142">
        <f>หนองบัวลำภู!AK80</f>
        <v>263997.26999999996</v>
      </c>
      <c r="L171" s="143">
        <f>หนองบัวลำภู!AL80</f>
        <v>2264453.31</v>
      </c>
      <c r="M171" s="143">
        <f>หนองบัวลำภู!AM80</f>
        <v>2333024.2100000004</v>
      </c>
      <c r="N171" s="139"/>
      <c r="O171" s="139"/>
      <c r="P171" s="139"/>
      <c r="Q171" s="131">
        <f t="shared" si="16"/>
        <v>-68570.900000000373</v>
      </c>
      <c r="R171" s="132">
        <f t="shared" si="17"/>
        <v>481.49124176057836</v>
      </c>
    </row>
    <row r="172" spans="1:18" hidden="1" x14ac:dyDescent="0.35">
      <c r="A172" s="138">
        <v>3</v>
      </c>
      <c r="B172" s="139" t="s">
        <v>63</v>
      </c>
      <c r="C172" s="139" t="s">
        <v>297</v>
      </c>
      <c r="D172" s="139" t="s">
        <v>112</v>
      </c>
      <c r="E172" s="139" t="s">
        <v>5</v>
      </c>
      <c r="F172" s="139" t="s">
        <v>180</v>
      </c>
      <c r="G172" s="139" t="s">
        <v>682</v>
      </c>
      <c r="H172" s="140">
        <v>1824</v>
      </c>
      <c r="I172" s="138">
        <v>2</v>
      </c>
      <c r="J172" s="141">
        <f>หนองบัวลำภู!F81</f>
        <v>218003.62</v>
      </c>
      <c r="K172" s="142">
        <f>หนองบัวลำภู!AK81</f>
        <v>252614.74</v>
      </c>
      <c r="L172" s="143">
        <f>หนองบัวลำภู!AL81</f>
        <v>1335565.51</v>
      </c>
      <c r="M172" s="143">
        <f>หนองบัวลำภู!AM81</f>
        <v>1321759.8900000001</v>
      </c>
      <c r="N172" s="139"/>
      <c r="O172" s="139"/>
      <c r="P172" s="139"/>
      <c r="Q172" s="131">
        <f t="shared" si="16"/>
        <v>13805.619999999879</v>
      </c>
      <c r="R172" s="132">
        <f t="shared" si="17"/>
        <v>732.21793311403508</v>
      </c>
    </row>
    <row r="173" spans="1:18" hidden="1" x14ac:dyDescent="0.35">
      <c r="A173" s="138">
        <v>4</v>
      </c>
      <c r="B173" s="139" t="s">
        <v>63</v>
      </c>
      <c r="C173" s="139" t="s">
        <v>297</v>
      </c>
      <c r="D173" s="139" t="s">
        <v>112</v>
      </c>
      <c r="E173" s="139" t="s">
        <v>5</v>
      </c>
      <c r="F173" s="139" t="s">
        <v>180</v>
      </c>
      <c r="G173" s="139" t="s">
        <v>683</v>
      </c>
      <c r="H173" s="140">
        <v>4559</v>
      </c>
      <c r="I173" s="138">
        <v>4</v>
      </c>
      <c r="J173" s="141">
        <f>หนองบัวลำภู!F82</f>
        <v>364364.81</v>
      </c>
      <c r="K173" s="142">
        <f>หนองบัวลำภู!AK82</f>
        <v>395845.48</v>
      </c>
      <c r="L173" s="143">
        <f>หนองบัวลำภู!AL82</f>
        <v>2685771.67</v>
      </c>
      <c r="M173" s="143">
        <f>หนองบัวลำภู!AM82</f>
        <v>2538676.7200000002</v>
      </c>
      <c r="N173" s="139"/>
      <c r="O173" s="139"/>
      <c r="P173" s="139"/>
      <c r="Q173" s="131">
        <f t="shared" si="16"/>
        <v>147094.94999999972</v>
      </c>
      <c r="R173" s="132">
        <f t="shared" si="17"/>
        <v>589.11420706295235</v>
      </c>
    </row>
    <row r="174" spans="1:18" hidden="1" x14ac:dyDescent="0.35">
      <c r="A174" s="138">
        <v>5</v>
      </c>
      <c r="B174" s="139" t="s">
        <v>63</v>
      </c>
      <c r="C174" s="139" t="s">
        <v>297</v>
      </c>
      <c r="D174" s="139" t="s">
        <v>112</v>
      </c>
      <c r="E174" s="139" t="s">
        <v>5</v>
      </c>
      <c r="F174" s="139" t="s">
        <v>180</v>
      </c>
      <c r="G174" s="139" t="s">
        <v>684</v>
      </c>
      <c r="H174" s="140">
        <v>4777</v>
      </c>
      <c r="I174" s="138">
        <v>4</v>
      </c>
      <c r="J174" s="141">
        <f>หนองบัวลำภู!F83</f>
        <v>599502.23</v>
      </c>
      <c r="K174" s="142">
        <f>หนองบัวลำภู!AK83</f>
        <v>698099.21</v>
      </c>
      <c r="L174" s="143">
        <f>หนองบัวลำภู!AL83</f>
        <v>2797996.71</v>
      </c>
      <c r="M174" s="143">
        <f>หนองบัวลำภู!AM83</f>
        <v>3082561.56</v>
      </c>
      <c r="N174" s="139"/>
      <c r="O174" s="139"/>
      <c r="P174" s="139"/>
      <c r="Q174" s="131">
        <f t="shared" si="16"/>
        <v>-284564.85000000009</v>
      </c>
      <c r="R174" s="132">
        <f t="shared" si="17"/>
        <v>585.72256855767216</v>
      </c>
    </row>
    <row r="175" spans="1:18" hidden="1" x14ac:dyDescent="0.35">
      <c r="A175" s="138">
        <v>6</v>
      </c>
      <c r="B175" s="139" t="s">
        <v>63</v>
      </c>
      <c r="C175" s="139" t="s">
        <v>297</v>
      </c>
      <c r="D175" s="139" t="s">
        <v>112</v>
      </c>
      <c r="E175" s="139" t="s">
        <v>5</v>
      </c>
      <c r="F175" s="139" t="s">
        <v>180</v>
      </c>
      <c r="G175" s="139" t="s">
        <v>685</v>
      </c>
      <c r="H175" s="140">
        <v>2103</v>
      </c>
      <c r="I175" s="138">
        <v>2</v>
      </c>
      <c r="J175" s="141">
        <f>หนองบัวลำภู!F84</f>
        <v>117220.25</v>
      </c>
      <c r="K175" s="142">
        <f>หนองบัวลำภู!AK84</f>
        <v>160599.91</v>
      </c>
      <c r="L175" s="143">
        <f>หนองบัวลำภู!AL84</f>
        <v>1578490.4</v>
      </c>
      <c r="M175" s="143">
        <f>หนองบัวลำภู!AM84</f>
        <v>1823997.67</v>
      </c>
      <c r="N175" s="139"/>
      <c r="O175" s="139"/>
      <c r="P175" s="139"/>
      <c r="Q175" s="131">
        <f t="shared" si="16"/>
        <v>-245507.27000000002</v>
      </c>
      <c r="R175" s="132">
        <f t="shared" si="17"/>
        <v>750.58982406086534</v>
      </c>
    </row>
    <row r="176" spans="1:18" hidden="1" x14ac:dyDescent="0.35">
      <c r="A176" s="138">
        <v>7</v>
      </c>
      <c r="B176" s="139" t="s">
        <v>63</v>
      </c>
      <c r="C176" s="139" t="s">
        <v>297</v>
      </c>
      <c r="D176" s="139" t="s">
        <v>112</v>
      </c>
      <c r="E176" s="139" t="s">
        <v>5</v>
      </c>
      <c r="F176" s="139" t="s">
        <v>180</v>
      </c>
      <c r="G176" s="139" t="s">
        <v>686</v>
      </c>
      <c r="H176" s="140">
        <v>5166</v>
      </c>
      <c r="I176" s="138">
        <v>4</v>
      </c>
      <c r="J176" s="141">
        <f>หนองบัวลำภู!F85</f>
        <v>777232.82</v>
      </c>
      <c r="K176" s="142">
        <f>หนองบัวลำภู!AK85</f>
        <v>804888.33</v>
      </c>
      <c r="L176" s="143">
        <f>หนองบัวลำภู!AL85</f>
        <v>3023714.37</v>
      </c>
      <c r="M176" s="143">
        <f>หนองบัวลำภู!AM85</f>
        <v>2752609.87</v>
      </c>
      <c r="N176" s="139"/>
      <c r="O176" s="139"/>
      <c r="P176" s="139"/>
      <c r="Q176" s="131">
        <f t="shared" si="16"/>
        <v>271104.5</v>
      </c>
      <c r="R176" s="132">
        <f t="shared" si="17"/>
        <v>585.31056329849014</v>
      </c>
    </row>
    <row r="177" spans="1:18" hidden="1" x14ac:dyDescent="0.35">
      <c r="A177" s="138">
        <v>8</v>
      </c>
      <c r="B177" s="139" t="s">
        <v>63</v>
      </c>
      <c r="C177" s="139" t="s">
        <v>297</v>
      </c>
      <c r="D177" s="139" t="s">
        <v>112</v>
      </c>
      <c r="E177" s="139" t="s">
        <v>5</v>
      </c>
      <c r="F177" s="139" t="s">
        <v>180</v>
      </c>
      <c r="G177" s="139" t="s">
        <v>687</v>
      </c>
      <c r="H177" s="140">
        <v>3557</v>
      </c>
      <c r="I177" s="138">
        <v>3</v>
      </c>
      <c r="J177" s="141">
        <f>หนองบัวลำภู!F86</f>
        <v>596876.42000000004</v>
      </c>
      <c r="K177" s="142">
        <f>หนองบัวลำภู!AK86</f>
        <v>661199.33000000007</v>
      </c>
      <c r="L177" s="143">
        <f>หนองบัวลำภู!AL86</f>
        <v>2339664.6799999997</v>
      </c>
      <c r="M177" s="143">
        <f>หนองบัวลำภู!AM86</f>
        <v>2489667.9900000002</v>
      </c>
      <c r="N177" s="139"/>
      <c r="O177" s="139"/>
      <c r="P177" s="139"/>
      <c r="Q177" s="131">
        <f t="shared" si="16"/>
        <v>-150003.31000000052</v>
      </c>
      <c r="R177" s="132">
        <f t="shared" si="17"/>
        <v>657.76347483834684</v>
      </c>
    </row>
    <row r="178" spans="1:18" s="150" customFormat="1" hidden="1" x14ac:dyDescent="0.35">
      <c r="A178" s="144">
        <v>6</v>
      </c>
      <c r="B178" s="145" t="s">
        <v>63</v>
      </c>
      <c r="C178" s="145"/>
      <c r="D178" s="145"/>
      <c r="E178" s="145" t="s">
        <v>77</v>
      </c>
      <c r="F178" s="145"/>
      <c r="G178" s="145" t="s">
        <v>299</v>
      </c>
      <c r="H178" s="151">
        <f>SUM(H170:H177)</f>
        <v>26689</v>
      </c>
      <c r="I178" s="144"/>
      <c r="J178" s="147">
        <f>SUM(J170:J177)</f>
        <v>2937637.3699999996</v>
      </c>
      <c r="K178" s="147">
        <f t="shared" ref="K178:M178" si="20">SUM(K170:K177)</f>
        <v>3237244.27</v>
      </c>
      <c r="L178" s="147">
        <f t="shared" si="20"/>
        <v>16025656.649999999</v>
      </c>
      <c r="M178" s="147">
        <f t="shared" si="20"/>
        <v>16342297.910000002</v>
      </c>
      <c r="N178" s="145">
        <v>7</v>
      </c>
      <c r="O178" s="145">
        <v>7</v>
      </c>
      <c r="P178" s="145">
        <f>N178-O178</f>
        <v>0</v>
      </c>
      <c r="Q178" s="148">
        <f t="shared" si="16"/>
        <v>-316641.2600000035</v>
      </c>
      <c r="R178" s="149">
        <f t="shared" si="17"/>
        <v>600.45923976169956</v>
      </c>
    </row>
    <row r="179" spans="1:18" s="150" customFormat="1" ht="21.75" hidden="1" thickBot="1" x14ac:dyDescent="0.4">
      <c r="A179" s="159"/>
      <c r="B179" s="160" t="s">
        <v>63</v>
      </c>
      <c r="C179" s="160" t="s">
        <v>63</v>
      </c>
      <c r="D179" s="160" t="s">
        <v>63</v>
      </c>
      <c r="E179" s="160" t="s">
        <v>63</v>
      </c>
      <c r="F179" s="160"/>
      <c r="G179" s="160" t="s">
        <v>300</v>
      </c>
      <c r="H179" s="161">
        <f>H105+H119+H135+H154+H169+H178</f>
        <v>334001</v>
      </c>
      <c r="I179" s="159"/>
      <c r="J179" s="162">
        <f>J105+J119+J135+J154+J169+J178</f>
        <v>23626405.820000004</v>
      </c>
      <c r="K179" s="163">
        <f>K105+K119+K135+K154+K169+K178</f>
        <v>27819878.609999999</v>
      </c>
      <c r="L179" s="162">
        <f t="shared" ref="L179" si="21">L105+L119+L135+L154+L169+L178</f>
        <v>176413857.76999998</v>
      </c>
      <c r="M179" s="162">
        <f>M105+M119+M135+M154+M169+M178</f>
        <v>176825641.31</v>
      </c>
      <c r="N179" s="160">
        <f>N105+N119+N135+N154+N169+N178</f>
        <v>83</v>
      </c>
      <c r="O179" s="160">
        <f>O105+O119+O135+O154+O169+O178</f>
        <v>72</v>
      </c>
      <c r="P179" s="160">
        <f>N179-O179</f>
        <v>11</v>
      </c>
      <c r="Q179" s="148">
        <f t="shared" si="16"/>
        <v>-411783.54000002146</v>
      </c>
      <c r="R179" s="149">
        <f t="shared" si="17"/>
        <v>528.18362151610324</v>
      </c>
    </row>
    <row r="180" spans="1:18" s="150" customFormat="1" ht="22.5" hidden="1" thickTop="1" thickBot="1" x14ac:dyDescent="0.4">
      <c r="A180" s="164"/>
      <c r="B180" s="165"/>
      <c r="C180" s="165"/>
      <c r="D180" s="165"/>
      <c r="E180" s="332" t="s">
        <v>301</v>
      </c>
      <c r="F180" s="333"/>
      <c r="G180" s="334"/>
      <c r="H180" s="166"/>
      <c r="I180" s="164"/>
      <c r="J180" s="167">
        <f>J179/O179</f>
        <v>328144.52527777781</v>
      </c>
      <c r="K180" s="168">
        <f>K179/O179</f>
        <v>386387.20291666663</v>
      </c>
      <c r="L180" s="167">
        <f>L179/O179</f>
        <v>2450192.4690277777</v>
      </c>
      <c r="M180" s="167">
        <f>M179/O179</f>
        <v>2455911.684861111</v>
      </c>
      <c r="N180" s="165"/>
      <c r="O180" s="165"/>
      <c r="P180" s="165"/>
      <c r="Q180" s="131">
        <f t="shared" si="16"/>
        <v>-5719.2158333333209</v>
      </c>
      <c r="R180" s="132"/>
    </row>
    <row r="181" spans="1:18" s="150" customFormat="1" hidden="1" x14ac:dyDescent="0.35">
      <c r="A181" s="175">
        <v>1</v>
      </c>
      <c r="B181" s="176" t="s">
        <v>64</v>
      </c>
      <c r="C181" s="176" t="s">
        <v>302</v>
      </c>
      <c r="D181" s="176" t="s">
        <v>303</v>
      </c>
      <c r="E181" s="176" t="s">
        <v>43</v>
      </c>
      <c r="F181" s="176" t="s">
        <v>304</v>
      </c>
      <c r="G181" s="176" t="s">
        <v>43</v>
      </c>
      <c r="H181" s="177"/>
      <c r="I181" s="175"/>
      <c r="J181" s="178"/>
      <c r="K181" s="179"/>
      <c r="L181" s="180"/>
      <c r="M181" s="180"/>
      <c r="N181" s="181"/>
      <c r="O181" s="181"/>
      <c r="P181" s="181"/>
      <c r="Q181" s="148"/>
      <c r="R181" s="149"/>
    </row>
    <row r="182" spans="1:18" hidden="1" x14ac:dyDescent="0.35">
      <c r="A182" s="138">
        <v>2</v>
      </c>
      <c r="B182" s="139" t="s">
        <v>64</v>
      </c>
      <c r="C182" s="139" t="s">
        <v>302</v>
      </c>
      <c r="D182" s="139" t="s">
        <v>303</v>
      </c>
      <c r="E182" s="139" t="s">
        <v>43</v>
      </c>
      <c r="F182" s="139" t="s">
        <v>180</v>
      </c>
      <c r="G182" s="139" t="s">
        <v>816</v>
      </c>
      <c r="H182" s="140">
        <v>6923</v>
      </c>
      <c r="I182" s="138">
        <v>5</v>
      </c>
      <c r="J182" s="141">
        <f>อุดรธานี!F10</f>
        <v>758151.67</v>
      </c>
      <c r="K182" s="142">
        <f>อุดรธานี!AM10</f>
        <v>1190408.74</v>
      </c>
      <c r="L182" s="143">
        <f>อุดรธานี!AN10</f>
        <v>4737491.7300000004</v>
      </c>
      <c r="M182" s="143">
        <f>อุดรธานี!AO10</f>
        <v>4214650.57</v>
      </c>
      <c r="N182" s="139"/>
      <c r="O182" s="139"/>
      <c r="P182" s="139"/>
      <c r="Q182" s="131">
        <f t="shared" si="16"/>
        <v>522841.16000000015</v>
      </c>
      <c r="R182" s="132">
        <f t="shared" si="17"/>
        <v>684.31196446627189</v>
      </c>
    </row>
    <row r="183" spans="1:18" hidden="1" x14ac:dyDescent="0.35">
      <c r="A183" s="138">
        <v>3</v>
      </c>
      <c r="B183" s="139" t="s">
        <v>64</v>
      </c>
      <c r="C183" s="139" t="s">
        <v>302</v>
      </c>
      <c r="D183" s="139" t="s">
        <v>303</v>
      </c>
      <c r="E183" s="139" t="s">
        <v>43</v>
      </c>
      <c r="F183" s="139" t="s">
        <v>180</v>
      </c>
      <c r="G183" s="139" t="s">
        <v>817</v>
      </c>
      <c r="H183" s="140">
        <v>7817</v>
      </c>
      <c r="I183" s="138">
        <v>5</v>
      </c>
      <c r="J183" s="141">
        <f>อุดรธานี!F11</f>
        <v>90491.65</v>
      </c>
      <c r="K183" s="142">
        <f>อุดรธานี!AM11</f>
        <v>1040667.3600000001</v>
      </c>
      <c r="L183" s="143">
        <f>อุดรธานี!AN11</f>
        <v>3977141.28</v>
      </c>
      <c r="M183" s="143">
        <f>อุดรธานี!AO11</f>
        <v>3999816.6600000006</v>
      </c>
      <c r="N183" s="139"/>
      <c r="O183" s="139"/>
      <c r="P183" s="139"/>
      <c r="Q183" s="131">
        <f t="shared" si="16"/>
        <v>-22675.38000000082</v>
      </c>
      <c r="R183" s="132">
        <f t="shared" si="17"/>
        <v>508.78102596904182</v>
      </c>
    </row>
    <row r="184" spans="1:18" hidden="1" x14ac:dyDescent="0.35">
      <c r="A184" s="138">
        <v>4</v>
      </c>
      <c r="B184" s="139" t="s">
        <v>64</v>
      </c>
      <c r="C184" s="139" t="s">
        <v>302</v>
      </c>
      <c r="D184" s="139" t="s">
        <v>303</v>
      </c>
      <c r="E184" s="139" t="s">
        <v>43</v>
      </c>
      <c r="F184" s="139" t="s">
        <v>180</v>
      </c>
      <c r="G184" s="139" t="s">
        <v>818</v>
      </c>
      <c r="H184" s="140">
        <v>11016</v>
      </c>
      <c r="I184" s="138">
        <v>5</v>
      </c>
      <c r="J184" s="141">
        <f>อุดรธานี!F12</f>
        <v>2240463.31</v>
      </c>
      <c r="K184" s="142">
        <f>อุดรธานี!AM12</f>
        <v>2684190.04</v>
      </c>
      <c r="L184" s="143">
        <f>อุดรธานี!AN12</f>
        <v>4198502.88</v>
      </c>
      <c r="M184" s="143">
        <f>อุดรธานี!AO12</f>
        <v>5186884.3900000006</v>
      </c>
      <c r="N184" s="139"/>
      <c r="O184" s="139"/>
      <c r="P184" s="139"/>
      <c r="Q184" s="131">
        <f t="shared" si="16"/>
        <v>-988381.51000000071</v>
      </c>
      <c r="R184" s="132">
        <f t="shared" si="17"/>
        <v>381.12771241830063</v>
      </c>
    </row>
    <row r="185" spans="1:18" hidden="1" x14ac:dyDescent="0.35">
      <c r="A185" s="138">
        <v>5</v>
      </c>
      <c r="B185" s="139" t="s">
        <v>64</v>
      </c>
      <c r="C185" s="139" t="s">
        <v>302</v>
      </c>
      <c r="D185" s="139" t="s">
        <v>303</v>
      </c>
      <c r="E185" s="139" t="s">
        <v>43</v>
      </c>
      <c r="F185" s="139" t="s">
        <v>180</v>
      </c>
      <c r="G185" s="139" t="s">
        <v>819</v>
      </c>
      <c r="H185" s="140">
        <v>5402</v>
      </c>
      <c r="I185" s="138">
        <v>4</v>
      </c>
      <c r="J185" s="141">
        <f>อุดรธานี!F13</f>
        <v>1076953.29</v>
      </c>
      <c r="K185" s="142">
        <f>อุดรธานี!AM13</f>
        <v>1275036.06</v>
      </c>
      <c r="L185" s="143">
        <f>อุดรธานี!AN13</f>
        <v>3478612.54</v>
      </c>
      <c r="M185" s="143">
        <f>อุดรธานี!AO13</f>
        <v>3738705.96</v>
      </c>
      <c r="N185" s="139"/>
      <c r="O185" s="139"/>
      <c r="P185" s="139"/>
      <c r="Q185" s="131">
        <f t="shared" si="16"/>
        <v>-260093.41999999993</v>
      </c>
      <c r="R185" s="132">
        <f t="shared" si="17"/>
        <v>643.94900777489818</v>
      </c>
    </row>
    <row r="186" spans="1:18" hidden="1" x14ac:dyDescent="0.35">
      <c r="A186" s="138">
        <v>6</v>
      </c>
      <c r="B186" s="139" t="s">
        <v>64</v>
      </c>
      <c r="C186" s="139" t="s">
        <v>302</v>
      </c>
      <c r="D186" s="139" t="s">
        <v>303</v>
      </c>
      <c r="E186" s="139" t="s">
        <v>43</v>
      </c>
      <c r="F186" s="139" t="s">
        <v>180</v>
      </c>
      <c r="G186" s="139" t="s">
        <v>820</v>
      </c>
      <c r="H186" s="140">
        <v>4500</v>
      </c>
      <c r="I186" s="138">
        <v>3</v>
      </c>
      <c r="J186" s="141">
        <f>อุดรธานี!F14</f>
        <v>243097.56</v>
      </c>
      <c r="K186" s="142">
        <f>อุดรธานี!AM14</f>
        <v>413836.17</v>
      </c>
      <c r="L186" s="143">
        <f>อุดรธานี!AN14</f>
        <v>2550513.48</v>
      </c>
      <c r="M186" s="143">
        <f>อุดรธานี!AO14</f>
        <v>3168137.88</v>
      </c>
      <c r="N186" s="139"/>
      <c r="O186" s="139"/>
      <c r="P186" s="139"/>
      <c r="Q186" s="131">
        <f t="shared" si="16"/>
        <v>-617624.39999999991</v>
      </c>
      <c r="R186" s="132">
        <f t="shared" si="17"/>
        <v>566.78077333333329</v>
      </c>
    </row>
    <row r="187" spans="1:18" hidden="1" x14ac:dyDescent="0.35">
      <c r="A187" s="138">
        <v>7</v>
      </c>
      <c r="B187" s="139" t="s">
        <v>64</v>
      </c>
      <c r="C187" s="139" t="s">
        <v>302</v>
      </c>
      <c r="D187" s="139" t="s">
        <v>303</v>
      </c>
      <c r="E187" s="139" t="s">
        <v>43</v>
      </c>
      <c r="F187" s="139" t="s">
        <v>180</v>
      </c>
      <c r="G187" s="139" t="s">
        <v>821</v>
      </c>
      <c r="H187" s="140">
        <v>8215</v>
      </c>
      <c r="I187" s="138">
        <v>5</v>
      </c>
      <c r="J187" s="141">
        <f>อุดรธานี!F15</f>
        <v>1122851.08</v>
      </c>
      <c r="K187" s="142">
        <f>อุดรธานี!AM15</f>
        <v>1604592.9100000001</v>
      </c>
      <c r="L187" s="143">
        <f>อุดรธานี!AN15</f>
        <v>4168349.4699999997</v>
      </c>
      <c r="M187" s="143">
        <f>อุดรธานี!AO15</f>
        <v>6044839.0700000003</v>
      </c>
      <c r="N187" s="139"/>
      <c r="O187" s="139"/>
      <c r="P187" s="139"/>
      <c r="Q187" s="131">
        <f t="shared" si="16"/>
        <v>-1876489.6000000006</v>
      </c>
      <c r="R187" s="132">
        <f t="shared" si="17"/>
        <v>507.40711746804624</v>
      </c>
    </row>
    <row r="188" spans="1:18" hidden="1" x14ac:dyDescent="0.35">
      <c r="A188" s="138">
        <v>8</v>
      </c>
      <c r="B188" s="139" t="s">
        <v>64</v>
      </c>
      <c r="C188" s="139" t="s">
        <v>302</v>
      </c>
      <c r="D188" s="139" t="s">
        <v>303</v>
      </c>
      <c r="E188" s="139" t="s">
        <v>43</v>
      </c>
      <c r="F188" s="139" t="s">
        <v>180</v>
      </c>
      <c r="G188" s="139" t="s">
        <v>822</v>
      </c>
      <c r="H188" s="140">
        <v>8736</v>
      </c>
      <c r="I188" s="138">
        <v>5</v>
      </c>
      <c r="J188" s="141">
        <f>อุดรธานี!F16</f>
        <v>1558170.87</v>
      </c>
      <c r="K188" s="142">
        <f>อุดรธานี!AM16</f>
        <v>1932590.86</v>
      </c>
      <c r="L188" s="143">
        <f>อุดรธานี!AN16</f>
        <v>4666739.13</v>
      </c>
      <c r="M188" s="143">
        <f>อุดรธานี!AO16</f>
        <v>4276709.17</v>
      </c>
      <c r="N188" s="139"/>
      <c r="O188" s="139"/>
      <c r="P188" s="139"/>
      <c r="Q188" s="131">
        <f t="shared" si="16"/>
        <v>390029.95999999996</v>
      </c>
      <c r="R188" s="132">
        <f t="shared" si="17"/>
        <v>534.19632898351642</v>
      </c>
    </row>
    <row r="189" spans="1:18" hidden="1" x14ac:dyDescent="0.35">
      <c r="A189" s="138">
        <v>9</v>
      </c>
      <c r="B189" s="139" t="s">
        <v>64</v>
      </c>
      <c r="C189" s="139" t="s">
        <v>302</v>
      </c>
      <c r="D189" s="139" t="s">
        <v>303</v>
      </c>
      <c r="E189" s="139" t="s">
        <v>43</v>
      </c>
      <c r="F189" s="139" t="s">
        <v>180</v>
      </c>
      <c r="G189" s="139" t="s">
        <v>823</v>
      </c>
      <c r="H189" s="140">
        <v>4649</v>
      </c>
      <c r="I189" s="138">
        <v>4</v>
      </c>
      <c r="J189" s="141">
        <f>อุดรธานี!F17</f>
        <v>552040.62</v>
      </c>
      <c r="K189" s="142">
        <f>อุดรธานี!AM17</f>
        <v>736990.47</v>
      </c>
      <c r="L189" s="143">
        <f>อุดรธานี!AN17</f>
        <v>3682952.74</v>
      </c>
      <c r="M189" s="143">
        <f>อุดรธานี!AO17</f>
        <v>4086975.96</v>
      </c>
      <c r="N189" s="139"/>
      <c r="O189" s="139"/>
      <c r="P189" s="139"/>
      <c r="Q189" s="131">
        <f t="shared" si="16"/>
        <v>-404023.21999999974</v>
      </c>
      <c r="R189" s="132">
        <f t="shared" si="17"/>
        <v>792.20321359432137</v>
      </c>
    </row>
    <row r="190" spans="1:18" hidden="1" x14ac:dyDescent="0.35">
      <c r="A190" s="138">
        <v>10</v>
      </c>
      <c r="B190" s="139" t="s">
        <v>64</v>
      </c>
      <c r="C190" s="139" t="s">
        <v>302</v>
      </c>
      <c r="D190" s="139" t="s">
        <v>303</v>
      </c>
      <c r="E190" s="139" t="s">
        <v>43</v>
      </c>
      <c r="F190" s="139" t="s">
        <v>180</v>
      </c>
      <c r="G190" s="139" t="s">
        <v>824</v>
      </c>
      <c r="H190" s="140">
        <v>8434</v>
      </c>
      <c r="I190" s="138">
        <v>5</v>
      </c>
      <c r="J190" s="141">
        <f>อุดรธานี!F18</f>
        <v>1399945.1</v>
      </c>
      <c r="K190" s="142">
        <f>อุดรธานี!AM18</f>
        <v>1600399.87</v>
      </c>
      <c r="L190" s="143">
        <f>อุดรธานี!AN18</f>
        <v>5053243.54</v>
      </c>
      <c r="M190" s="143">
        <f>อุดรธานี!AO18</f>
        <v>5286297.09</v>
      </c>
      <c r="N190" s="139"/>
      <c r="O190" s="139"/>
      <c r="P190" s="139"/>
      <c r="Q190" s="131">
        <f t="shared" si="16"/>
        <v>-233053.54999999981</v>
      </c>
      <c r="R190" s="132">
        <f t="shared" si="17"/>
        <v>599.15147498221484</v>
      </c>
    </row>
    <row r="191" spans="1:18" hidden="1" x14ac:dyDescent="0.35">
      <c r="A191" s="138">
        <v>11</v>
      </c>
      <c r="B191" s="139" t="s">
        <v>64</v>
      </c>
      <c r="C191" s="139" t="s">
        <v>302</v>
      </c>
      <c r="D191" s="139" t="s">
        <v>303</v>
      </c>
      <c r="E191" s="139" t="s">
        <v>43</v>
      </c>
      <c r="F191" s="139" t="s">
        <v>180</v>
      </c>
      <c r="G191" s="139" t="s">
        <v>825</v>
      </c>
      <c r="H191" s="140">
        <v>9149</v>
      </c>
      <c r="I191" s="138">
        <v>5</v>
      </c>
      <c r="J191" s="141">
        <f>อุดรธานี!F19</f>
        <v>1985685.93</v>
      </c>
      <c r="K191" s="142">
        <f>อุดรธานี!AM19</f>
        <v>1996150.05</v>
      </c>
      <c r="L191" s="143">
        <f>อุดรธานี!AN19</f>
        <v>5230654.8600000003</v>
      </c>
      <c r="M191" s="143">
        <f>อุดรธานี!AO19</f>
        <v>5574003.6700000009</v>
      </c>
      <c r="N191" s="139"/>
      <c r="O191" s="139"/>
      <c r="P191" s="139"/>
      <c r="Q191" s="131">
        <f t="shared" si="16"/>
        <v>-343348.81000000052</v>
      </c>
      <c r="R191" s="132">
        <f t="shared" si="17"/>
        <v>571.71875177615038</v>
      </c>
    </row>
    <row r="192" spans="1:18" hidden="1" x14ac:dyDescent="0.35">
      <c r="A192" s="138">
        <v>12</v>
      </c>
      <c r="B192" s="139" t="s">
        <v>64</v>
      </c>
      <c r="C192" s="139" t="s">
        <v>302</v>
      </c>
      <c r="D192" s="139" t="s">
        <v>303</v>
      </c>
      <c r="E192" s="139" t="s">
        <v>43</v>
      </c>
      <c r="F192" s="139" t="s">
        <v>180</v>
      </c>
      <c r="G192" s="139" t="s">
        <v>826</v>
      </c>
      <c r="H192" s="140">
        <v>6199</v>
      </c>
      <c r="I192" s="138">
        <v>5</v>
      </c>
      <c r="J192" s="141">
        <f>อุดรธานี!F20</f>
        <v>1589538.29</v>
      </c>
      <c r="K192" s="142">
        <f>อุดรธานี!AM20</f>
        <v>2133703.21</v>
      </c>
      <c r="L192" s="143">
        <f>อุดรธานี!AN20</f>
        <v>5449739.5199999996</v>
      </c>
      <c r="M192" s="143">
        <f>อุดรธานี!AO20</f>
        <v>5262490.03</v>
      </c>
      <c r="N192" s="139"/>
      <c r="O192" s="139"/>
      <c r="P192" s="139"/>
      <c r="Q192" s="131">
        <f t="shared" si="16"/>
        <v>187249.48999999929</v>
      </c>
      <c r="R192" s="132">
        <f t="shared" si="17"/>
        <v>879.13204065171794</v>
      </c>
    </row>
    <row r="193" spans="1:18" hidden="1" x14ac:dyDescent="0.35">
      <c r="A193" s="138">
        <v>13</v>
      </c>
      <c r="B193" s="139" t="s">
        <v>64</v>
      </c>
      <c r="C193" s="139" t="s">
        <v>302</v>
      </c>
      <c r="D193" s="139" t="s">
        <v>303</v>
      </c>
      <c r="E193" s="139" t="s">
        <v>43</v>
      </c>
      <c r="F193" s="139" t="s">
        <v>180</v>
      </c>
      <c r="G193" s="139" t="s">
        <v>827</v>
      </c>
      <c r="H193" s="140">
        <v>5135</v>
      </c>
      <c r="I193" s="138">
        <v>4</v>
      </c>
      <c r="J193" s="141">
        <f>อุดรธานี!F21</f>
        <v>159807.88</v>
      </c>
      <c r="K193" s="142">
        <f>อุดรธานี!AM21</f>
        <v>434695.12</v>
      </c>
      <c r="L193" s="143">
        <f>อุดรธานี!AN21</f>
        <v>3376959.48</v>
      </c>
      <c r="M193" s="143">
        <f>อุดรธานี!AO21</f>
        <v>3700487.43</v>
      </c>
      <c r="N193" s="139"/>
      <c r="O193" s="139"/>
      <c r="P193" s="139"/>
      <c r="Q193" s="131">
        <f t="shared" si="16"/>
        <v>-323527.95000000019</v>
      </c>
      <c r="R193" s="132">
        <f t="shared" si="17"/>
        <v>657.63573125608571</v>
      </c>
    </row>
    <row r="194" spans="1:18" hidden="1" x14ac:dyDescent="0.35">
      <c r="A194" s="138">
        <v>14</v>
      </c>
      <c r="B194" s="139" t="s">
        <v>64</v>
      </c>
      <c r="C194" s="139" t="s">
        <v>302</v>
      </c>
      <c r="D194" s="139" t="s">
        <v>303</v>
      </c>
      <c r="E194" s="139" t="s">
        <v>43</v>
      </c>
      <c r="F194" s="139" t="s">
        <v>180</v>
      </c>
      <c r="G194" s="139" t="s">
        <v>828</v>
      </c>
      <c r="H194" s="140">
        <v>10482</v>
      </c>
      <c r="I194" s="138">
        <v>5</v>
      </c>
      <c r="J194" s="141">
        <f>อุดรธานี!F22</f>
        <v>2351379.35</v>
      </c>
      <c r="K194" s="142">
        <f>อุดรธานี!AM22</f>
        <v>2697476.97</v>
      </c>
      <c r="L194" s="143">
        <f>อุดรธานี!AN22</f>
        <v>5909800.8700000001</v>
      </c>
      <c r="M194" s="143">
        <f>อุดรธานี!AO22</f>
        <v>6194887.4300000006</v>
      </c>
      <c r="N194" s="139"/>
      <c r="O194" s="139"/>
      <c r="P194" s="139"/>
      <c r="Q194" s="131">
        <f t="shared" si="16"/>
        <v>-285086.56000000052</v>
      </c>
      <c r="R194" s="132">
        <f t="shared" si="17"/>
        <v>563.80470043884759</v>
      </c>
    </row>
    <row r="195" spans="1:18" hidden="1" x14ac:dyDescent="0.35">
      <c r="A195" s="138">
        <v>15</v>
      </c>
      <c r="B195" s="139" t="s">
        <v>64</v>
      </c>
      <c r="C195" s="139" t="s">
        <v>302</v>
      </c>
      <c r="D195" s="139" t="s">
        <v>303</v>
      </c>
      <c r="E195" s="139" t="s">
        <v>43</v>
      </c>
      <c r="F195" s="139" t="s">
        <v>180</v>
      </c>
      <c r="G195" s="139" t="s">
        <v>829</v>
      </c>
      <c r="H195" s="140">
        <v>8929</v>
      </c>
      <c r="I195" s="138">
        <v>5</v>
      </c>
      <c r="J195" s="141">
        <f>อุดรธานี!F23</f>
        <v>139479.5</v>
      </c>
      <c r="K195" s="142">
        <f>อุดรธานี!AM23</f>
        <v>476597.85000000003</v>
      </c>
      <c r="L195" s="143">
        <f>อุดรธานี!AN23</f>
        <v>4904607.5</v>
      </c>
      <c r="M195" s="143">
        <f>อุดรธานี!AO23</f>
        <v>5152375.38</v>
      </c>
      <c r="N195" s="139"/>
      <c r="O195" s="139"/>
      <c r="P195" s="139"/>
      <c r="Q195" s="131">
        <f t="shared" si="16"/>
        <v>-247767.87999999989</v>
      </c>
      <c r="R195" s="132">
        <f t="shared" si="17"/>
        <v>549.28967409564336</v>
      </c>
    </row>
    <row r="196" spans="1:18" hidden="1" x14ac:dyDescent="0.35">
      <c r="A196" s="138">
        <v>16</v>
      </c>
      <c r="B196" s="139" t="s">
        <v>64</v>
      </c>
      <c r="C196" s="139" t="s">
        <v>302</v>
      </c>
      <c r="D196" s="139" t="s">
        <v>303</v>
      </c>
      <c r="E196" s="139" t="s">
        <v>43</v>
      </c>
      <c r="F196" s="139" t="s">
        <v>180</v>
      </c>
      <c r="G196" s="139" t="s">
        <v>830</v>
      </c>
      <c r="H196" s="140">
        <v>13938</v>
      </c>
      <c r="I196" s="138">
        <v>5</v>
      </c>
      <c r="J196" s="141">
        <f>อุดรธานี!F24</f>
        <v>2025731.7</v>
      </c>
      <c r="K196" s="142">
        <f>อุดรธานี!AM24</f>
        <v>2441880.2600000002</v>
      </c>
      <c r="L196" s="143">
        <f>อุดรธานี!AN24</f>
        <v>6978337.8499999996</v>
      </c>
      <c r="M196" s="143">
        <f>อุดรธานี!AO24</f>
        <v>7352536.6400000006</v>
      </c>
      <c r="N196" s="139"/>
      <c r="O196" s="139"/>
      <c r="P196" s="139"/>
      <c r="Q196" s="131">
        <f t="shared" si="16"/>
        <v>-374198.79000000097</v>
      </c>
      <c r="R196" s="132">
        <f t="shared" si="17"/>
        <v>500.6699562347539</v>
      </c>
    </row>
    <row r="197" spans="1:18" hidden="1" x14ac:dyDescent="0.35">
      <c r="A197" s="138">
        <v>17</v>
      </c>
      <c r="B197" s="139" t="s">
        <v>64</v>
      </c>
      <c r="C197" s="139" t="s">
        <v>302</v>
      </c>
      <c r="D197" s="139" t="s">
        <v>303</v>
      </c>
      <c r="E197" s="139" t="s">
        <v>43</v>
      </c>
      <c r="F197" s="139" t="s">
        <v>180</v>
      </c>
      <c r="G197" s="139" t="s">
        <v>831</v>
      </c>
      <c r="H197" s="140">
        <v>6484</v>
      </c>
      <c r="I197" s="138">
        <v>5</v>
      </c>
      <c r="J197" s="141">
        <f>อุดรธานี!F25</f>
        <v>1328643.73</v>
      </c>
      <c r="K197" s="142">
        <f>อุดรธานี!AM25</f>
        <v>1734791.7200000002</v>
      </c>
      <c r="L197" s="143">
        <f>อุดรธานี!AN25</f>
        <v>5155078.3</v>
      </c>
      <c r="M197" s="143">
        <f>อุดรธานี!AO25</f>
        <v>4911587.1800000006</v>
      </c>
      <c r="N197" s="139"/>
      <c r="O197" s="139"/>
      <c r="P197" s="139"/>
      <c r="Q197" s="131">
        <f t="shared" si="16"/>
        <v>243491.11999999918</v>
      </c>
      <c r="R197" s="132">
        <f t="shared" si="17"/>
        <v>795.04600555212824</v>
      </c>
    </row>
    <row r="198" spans="1:18" hidden="1" x14ac:dyDescent="0.35">
      <c r="A198" s="138">
        <v>18</v>
      </c>
      <c r="B198" s="139" t="s">
        <v>64</v>
      </c>
      <c r="C198" s="139" t="s">
        <v>302</v>
      </c>
      <c r="D198" s="139" t="s">
        <v>303</v>
      </c>
      <c r="E198" s="139" t="s">
        <v>43</v>
      </c>
      <c r="F198" s="139" t="s">
        <v>180</v>
      </c>
      <c r="G198" s="139" t="s">
        <v>832</v>
      </c>
      <c r="H198" s="140">
        <v>4852</v>
      </c>
      <c r="I198" s="138">
        <v>4</v>
      </c>
      <c r="J198" s="141">
        <f>อุดรธานี!F26</f>
        <v>974827.65</v>
      </c>
      <c r="K198" s="142">
        <f>อุดรธานี!AM26</f>
        <v>1331079.44</v>
      </c>
      <c r="L198" s="143">
        <f>อุดรธานี!AN26</f>
        <v>2870142.59</v>
      </c>
      <c r="M198" s="143">
        <f>อุดรธานี!AO26</f>
        <v>3030327.2800000003</v>
      </c>
      <c r="N198" s="139"/>
      <c r="O198" s="139"/>
      <c r="P198" s="139"/>
      <c r="Q198" s="131">
        <f t="shared" si="16"/>
        <v>-160184.69000000041</v>
      </c>
      <c r="R198" s="132">
        <f t="shared" si="17"/>
        <v>591.53804410552345</v>
      </c>
    </row>
    <row r="199" spans="1:18" hidden="1" x14ac:dyDescent="0.35">
      <c r="A199" s="138">
        <v>19</v>
      </c>
      <c r="B199" s="139" t="s">
        <v>64</v>
      </c>
      <c r="C199" s="139" t="s">
        <v>302</v>
      </c>
      <c r="D199" s="139" t="s">
        <v>303</v>
      </c>
      <c r="E199" s="139" t="s">
        <v>43</v>
      </c>
      <c r="F199" s="139" t="s">
        <v>180</v>
      </c>
      <c r="G199" s="139" t="s">
        <v>833</v>
      </c>
      <c r="H199" s="140">
        <v>5055</v>
      </c>
      <c r="I199" s="138">
        <v>4</v>
      </c>
      <c r="J199" s="141">
        <f>อุดรธานี!F27</f>
        <v>176321.99</v>
      </c>
      <c r="K199" s="142">
        <f>อุดรธานี!AM27</f>
        <v>937685.16</v>
      </c>
      <c r="L199" s="143">
        <f>อุดรธานี!AN27</f>
        <v>3260991</v>
      </c>
      <c r="M199" s="143">
        <f>อุดรธานี!AO27</f>
        <v>3534355.09</v>
      </c>
      <c r="N199" s="139"/>
      <c r="O199" s="139"/>
      <c r="P199" s="139"/>
      <c r="Q199" s="131">
        <f t="shared" ref="Q199:Q261" si="22">L199-M199</f>
        <v>-273364.08999999985</v>
      </c>
      <c r="R199" s="132">
        <f t="shared" ref="R199:R261" si="23">L199/H199</f>
        <v>645.10207715133527</v>
      </c>
    </row>
    <row r="200" spans="1:18" hidden="1" x14ac:dyDescent="0.35">
      <c r="A200" s="138">
        <v>20</v>
      </c>
      <c r="B200" s="139" t="s">
        <v>64</v>
      </c>
      <c r="C200" s="139" t="s">
        <v>302</v>
      </c>
      <c r="D200" s="139" t="s">
        <v>303</v>
      </c>
      <c r="E200" s="139" t="s">
        <v>43</v>
      </c>
      <c r="F200" s="139" t="s">
        <v>180</v>
      </c>
      <c r="G200" s="139" t="s">
        <v>834</v>
      </c>
      <c r="H200" s="140">
        <v>5073</v>
      </c>
      <c r="I200" s="138">
        <v>4</v>
      </c>
      <c r="J200" s="141">
        <f>อุดรธานี!F28</f>
        <v>854754.51</v>
      </c>
      <c r="K200" s="142">
        <f>อุดรธานี!AM28</f>
        <v>949092.10000000009</v>
      </c>
      <c r="L200" s="143">
        <f>อุดรธานี!AN28</f>
        <v>3936007.85</v>
      </c>
      <c r="M200" s="143">
        <f>อุดรธานี!AO28</f>
        <v>4152364.21</v>
      </c>
      <c r="N200" s="139"/>
      <c r="O200" s="139"/>
      <c r="P200" s="139"/>
      <c r="Q200" s="131">
        <f t="shared" si="22"/>
        <v>-216356.35999999987</v>
      </c>
      <c r="R200" s="132">
        <f t="shared" si="23"/>
        <v>775.87381233983842</v>
      </c>
    </row>
    <row r="201" spans="1:18" hidden="1" x14ac:dyDescent="0.35">
      <c r="A201" s="138">
        <v>21</v>
      </c>
      <c r="B201" s="139" t="s">
        <v>64</v>
      </c>
      <c r="C201" s="139" t="s">
        <v>302</v>
      </c>
      <c r="D201" s="139" t="s">
        <v>303</v>
      </c>
      <c r="E201" s="139" t="s">
        <v>43</v>
      </c>
      <c r="F201" s="139" t="s">
        <v>180</v>
      </c>
      <c r="G201" s="139" t="s">
        <v>835</v>
      </c>
      <c r="H201" s="140">
        <v>4573</v>
      </c>
      <c r="I201" s="138">
        <v>4</v>
      </c>
      <c r="J201" s="141">
        <f>อุดรธานี!F29</f>
        <v>69302</v>
      </c>
      <c r="K201" s="142">
        <f>อุดรธานี!AM29</f>
        <v>202356.92999999996</v>
      </c>
      <c r="L201" s="143">
        <f>อุดรธานี!AN29</f>
        <v>3138472.15</v>
      </c>
      <c r="M201" s="143">
        <f>อุดรธานี!AO29</f>
        <v>3951136.5700000003</v>
      </c>
      <c r="N201" s="139"/>
      <c r="O201" s="139"/>
      <c r="P201" s="139"/>
      <c r="Q201" s="131">
        <f t="shared" si="22"/>
        <v>-812664.42000000039</v>
      </c>
      <c r="R201" s="132">
        <f t="shared" si="23"/>
        <v>686.30486551497916</v>
      </c>
    </row>
    <row r="202" spans="1:18" hidden="1" x14ac:dyDescent="0.35">
      <c r="A202" s="138">
        <v>22</v>
      </c>
      <c r="B202" s="139" t="s">
        <v>64</v>
      </c>
      <c r="C202" s="139" t="s">
        <v>302</v>
      </c>
      <c r="D202" s="139" t="s">
        <v>303</v>
      </c>
      <c r="E202" s="139" t="s">
        <v>43</v>
      </c>
      <c r="F202" s="139" t="s">
        <v>180</v>
      </c>
      <c r="G202" s="139" t="s">
        <v>836</v>
      </c>
      <c r="H202" s="140">
        <v>7350</v>
      </c>
      <c r="I202" s="138">
        <v>5</v>
      </c>
      <c r="J202" s="141">
        <f>อุดรธานี!F30</f>
        <v>1131966.8400000001</v>
      </c>
      <c r="K202" s="142">
        <f>อุดรธานี!AM30</f>
        <v>1405419.1</v>
      </c>
      <c r="L202" s="143">
        <f>อุดรธานี!AN30</f>
        <v>4311121.6399999997</v>
      </c>
      <c r="M202" s="143">
        <f>อุดรธานี!AO30</f>
        <v>4429490.12</v>
      </c>
      <c r="N202" s="139"/>
      <c r="O202" s="139"/>
      <c r="P202" s="139"/>
      <c r="Q202" s="131">
        <f t="shared" si="22"/>
        <v>-118368.48000000045</v>
      </c>
      <c r="R202" s="132">
        <f t="shared" si="23"/>
        <v>586.54716190476188</v>
      </c>
    </row>
    <row r="203" spans="1:18" hidden="1" x14ac:dyDescent="0.35">
      <c r="A203" s="138">
        <v>23</v>
      </c>
      <c r="B203" s="139" t="s">
        <v>64</v>
      </c>
      <c r="C203" s="139" t="s">
        <v>302</v>
      </c>
      <c r="D203" s="139" t="s">
        <v>303</v>
      </c>
      <c r="E203" s="139" t="s">
        <v>43</v>
      </c>
      <c r="F203" s="139" t="s">
        <v>180</v>
      </c>
      <c r="G203" s="139" t="s">
        <v>837</v>
      </c>
      <c r="H203" s="140">
        <v>5666</v>
      </c>
      <c r="I203" s="138">
        <v>4</v>
      </c>
      <c r="J203" s="141">
        <f>อุดรธานี!F31</f>
        <v>1669022.04</v>
      </c>
      <c r="K203" s="142">
        <f>อุดรธานี!AM31</f>
        <v>1858109.9300000002</v>
      </c>
      <c r="L203" s="143">
        <f>อุดรธานี!AN31</f>
        <v>2944232.56</v>
      </c>
      <c r="M203" s="143">
        <f>อุดรธานี!AO31</f>
        <v>3069887.7299999995</v>
      </c>
      <c r="N203" s="139"/>
      <c r="O203" s="139"/>
      <c r="P203" s="139"/>
      <c r="Q203" s="131">
        <f t="shared" si="22"/>
        <v>-125655.16999999946</v>
      </c>
      <c r="R203" s="132">
        <f t="shared" si="23"/>
        <v>519.63158489234024</v>
      </c>
    </row>
    <row r="204" spans="1:18" hidden="1" x14ac:dyDescent="0.35">
      <c r="A204" s="138">
        <v>24</v>
      </c>
      <c r="B204" s="139" t="s">
        <v>64</v>
      </c>
      <c r="C204" s="139" t="s">
        <v>302</v>
      </c>
      <c r="D204" s="139" t="s">
        <v>303</v>
      </c>
      <c r="E204" s="139" t="s">
        <v>43</v>
      </c>
      <c r="F204" s="139" t="s">
        <v>180</v>
      </c>
      <c r="G204" s="139" t="s">
        <v>838</v>
      </c>
      <c r="H204" s="140">
        <v>5772</v>
      </c>
      <c r="I204" s="138">
        <v>4</v>
      </c>
      <c r="J204" s="141">
        <f>อุดรธานี!F32</f>
        <v>709776.39</v>
      </c>
      <c r="K204" s="142">
        <f>อุดรธานี!AM32</f>
        <v>1166391.44</v>
      </c>
      <c r="L204" s="143">
        <f>อุดรธานี!AN32</f>
        <v>3826582.2199999997</v>
      </c>
      <c r="M204" s="143">
        <f>อุดรธานี!AO32</f>
        <v>3916069.11</v>
      </c>
      <c r="N204" s="139"/>
      <c r="O204" s="139"/>
      <c r="P204" s="139"/>
      <c r="Q204" s="131">
        <f t="shared" si="22"/>
        <v>-89486.89000000013</v>
      </c>
      <c r="R204" s="132">
        <f t="shared" si="23"/>
        <v>662.95603257103255</v>
      </c>
    </row>
    <row r="205" spans="1:18" hidden="1" x14ac:dyDescent="0.35">
      <c r="A205" s="138">
        <v>25</v>
      </c>
      <c r="B205" s="139" t="s">
        <v>64</v>
      </c>
      <c r="C205" s="139" t="s">
        <v>302</v>
      </c>
      <c r="D205" s="139" t="s">
        <v>303</v>
      </c>
      <c r="E205" s="139" t="s">
        <v>43</v>
      </c>
      <c r="F205" s="139" t="s">
        <v>180</v>
      </c>
      <c r="G205" s="139" t="s">
        <v>839</v>
      </c>
      <c r="H205" s="140">
        <v>3690</v>
      </c>
      <c r="I205" s="138">
        <v>3</v>
      </c>
      <c r="J205" s="141">
        <f>อุดรธานี!F33</f>
        <v>650789.52</v>
      </c>
      <c r="K205" s="142">
        <f>อุดรธานี!AM33</f>
        <v>733723.83000000007</v>
      </c>
      <c r="L205" s="143">
        <f>อุดรธานี!AN33</f>
        <v>2854280.13</v>
      </c>
      <c r="M205" s="143">
        <f>อุดรธานี!AO33</f>
        <v>2942727.05</v>
      </c>
      <c r="N205" s="139"/>
      <c r="O205" s="139"/>
      <c r="P205" s="139"/>
      <c r="Q205" s="131">
        <f t="shared" si="22"/>
        <v>-88446.919999999925</v>
      </c>
      <c r="R205" s="132">
        <f t="shared" si="23"/>
        <v>773.517650406504</v>
      </c>
    </row>
    <row r="206" spans="1:18" hidden="1" x14ac:dyDescent="0.35">
      <c r="A206" s="138">
        <v>26</v>
      </c>
      <c r="B206" s="139" t="s">
        <v>64</v>
      </c>
      <c r="C206" s="139" t="s">
        <v>302</v>
      </c>
      <c r="D206" s="139" t="s">
        <v>303</v>
      </c>
      <c r="E206" s="139" t="s">
        <v>43</v>
      </c>
      <c r="F206" s="139" t="s">
        <v>180</v>
      </c>
      <c r="G206" s="139" t="s">
        <v>840</v>
      </c>
      <c r="H206" s="140">
        <v>6191</v>
      </c>
      <c r="I206" s="138">
        <v>5</v>
      </c>
      <c r="J206" s="141">
        <f>อุดรธานี!F34</f>
        <v>365492.8</v>
      </c>
      <c r="K206" s="142">
        <f>อุดรธานี!AM34</f>
        <v>945091.03</v>
      </c>
      <c r="L206" s="143">
        <f>อุดรธานี!AN34</f>
        <v>3491164.3899999997</v>
      </c>
      <c r="M206" s="143">
        <f>อุดรธานี!AO34</f>
        <v>3467399.0300000003</v>
      </c>
      <c r="N206" s="139"/>
      <c r="O206" s="139"/>
      <c r="P206" s="139"/>
      <c r="Q206" s="131">
        <f t="shared" si="22"/>
        <v>23765.359999999404</v>
      </c>
      <c r="R206" s="132">
        <f t="shared" si="23"/>
        <v>563.90960910999831</v>
      </c>
    </row>
    <row r="207" spans="1:18" hidden="1" x14ac:dyDescent="0.35">
      <c r="A207" s="138">
        <v>27</v>
      </c>
      <c r="B207" s="139" t="s">
        <v>64</v>
      </c>
      <c r="C207" s="139" t="s">
        <v>302</v>
      </c>
      <c r="D207" s="139" t="s">
        <v>303</v>
      </c>
      <c r="E207" s="139" t="s">
        <v>43</v>
      </c>
      <c r="F207" s="139" t="s">
        <v>180</v>
      </c>
      <c r="G207" s="139" t="s">
        <v>841</v>
      </c>
      <c r="H207" s="140">
        <v>8132</v>
      </c>
      <c r="I207" s="138">
        <v>5</v>
      </c>
      <c r="J207" s="141">
        <f>อุดรธานี!F35</f>
        <v>1182754.29</v>
      </c>
      <c r="K207" s="142">
        <f>อุดรธานี!AM35</f>
        <v>1327602.01</v>
      </c>
      <c r="L207" s="143">
        <f>อุดรธานี!AN35</f>
        <v>4068166.29</v>
      </c>
      <c r="M207" s="143">
        <f>อุดรธานี!AO35</f>
        <v>3233111.9899999998</v>
      </c>
      <c r="N207" s="139"/>
      <c r="O207" s="139"/>
      <c r="P207" s="139"/>
      <c r="Q207" s="131">
        <f t="shared" si="22"/>
        <v>835054.30000000028</v>
      </c>
      <c r="R207" s="132">
        <f t="shared" si="23"/>
        <v>500.2663908017708</v>
      </c>
    </row>
    <row r="208" spans="1:18" hidden="1" x14ac:dyDescent="0.35">
      <c r="A208" s="138">
        <v>28</v>
      </c>
      <c r="B208" s="139" t="s">
        <v>64</v>
      </c>
      <c r="C208" s="139" t="s">
        <v>302</v>
      </c>
      <c r="D208" s="139" t="s">
        <v>303</v>
      </c>
      <c r="E208" s="139" t="s">
        <v>43</v>
      </c>
      <c r="F208" s="139" t="s">
        <v>180</v>
      </c>
      <c r="G208" s="139" t="s">
        <v>842</v>
      </c>
      <c r="H208" s="140">
        <v>2634</v>
      </c>
      <c r="I208" s="138">
        <v>2</v>
      </c>
      <c r="J208" s="141">
        <f>อุดรธานี!F36</f>
        <v>406267.36</v>
      </c>
      <c r="K208" s="142">
        <f>อุดรธานี!AM36</f>
        <v>611926.89</v>
      </c>
      <c r="L208" s="143">
        <f>อุดรธานี!AN36</f>
        <v>2068623.85</v>
      </c>
      <c r="M208" s="143">
        <f>อุดรธานี!AO36</f>
        <v>2243255.7799999998</v>
      </c>
      <c r="N208" s="139"/>
      <c r="O208" s="139"/>
      <c r="P208" s="139"/>
      <c r="Q208" s="131">
        <f t="shared" si="22"/>
        <v>-174631.9299999997</v>
      </c>
      <c r="R208" s="132">
        <f t="shared" si="23"/>
        <v>785.35453682612001</v>
      </c>
    </row>
    <row r="209" spans="1:18" hidden="1" x14ac:dyDescent="0.35">
      <c r="A209" s="138">
        <v>29</v>
      </c>
      <c r="B209" s="139" t="s">
        <v>64</v>
      </c>
      <c r="C209" s="139" t="s">
        <v>302</v>
      </c>
      <c r="D209" s="139" t="s">
        <v>303</v>
      </c>
      <c r="E209" s="139" t="s">
        <v>43</v>
      </c>
      <c r="F209" s="139" t="s">
        <v>180</v>
      </c>
      <c r="G209" s="139" t="s">
        <v>843</v>
      </c>
      <c r="H209" s="140">
        <v>5394</v>
      </c>
      <c r="I209" s="138">
        <v>4</v>
      </c>
      <c r="J209" s="141">
        <f>อุดรธานี!F37</f>
        <v>431436.53</v>
      </c>
      <c r="K209" s="142">
        <f>อุดรธานี!AM37</f>
        <v>623723.17999999993</v>
      </c>
      <c r="L209" s="143">
        <f>อุดรธานี!AN37</f>
        <v>1533237.74</v>
      </c>
      <c r="M209" s="143">
        <f>อุดรธานี!AO37</f>
        <v>3096618.6799999997</v>
      </c>
      <c r="N209" s="139"/>
      <c r="O209" s="139"/>
      <c r="P209" s="139"/>
      <c r="Q209" s="131">
        <f t="shared" si="22"/>
        <v>-1563380.9399999997</v>
      </c>
      <c r="R209" s="132">
        <f t="shared" si="23"/>
        <v>284.24874675565445</v>
      </c>
    </row>
    <row r="210" spans="1:18" s="150" customFormat="1" hidden="1" x14ac:dyDescent="0.35">
      <c r="A210" s="144">
        <v>1</v>
      </c>
      <c r="B210" s="145" t="s">
        <v>64</v>
      </c>
      <c r="C210" s="145"/>
      <c r="D210" s="145"/>
      <c r="E210" s="145" t="s">
        <v>77</v>
      </c>
      <c r="F210" s="145"/>
      <c r="G210" s="145" t="s">
        <v>305</v>
      </c>
      <c r="H210" s="151">
        <f>SUM(H181:H209)</f>
        <v>190390</v>
      </c>
      <c r="I210" s="144"/>
      <c r="J210" s="147">
        <f>SUM(J181:J209)</f>
        <v>27245143.449999999</v>
      </c>
      <c r="K210" s="182">
        <f>SUM(K181:K209)</f>
        <v>36486208.70000001</v>
      </c>
      <c r="L210" s="147">
        <f t="shared" ref="L210:M210" si="24">SUM(L181:L209)</f>
        <v>111821747.57999998</v>
      </c>
      <c r="M210" s="147">
        <f t="shared" si="24"/>
        <v>119218127.15000004</v>
      </c>
      <c r="N210" s="145">
        <v>28</v>
      </c>
      <c r="O210" s="145">
        <v>28</v>
      </c>
      <c r="P210" s="145">
        <f>N210-O210</f>
        <v>0</v>
      </c>
      <c r="Q210" s="148">
        <f t="shared" si="22"/>
        <v>-7396379.5700000525</v>
      </c>
      <c r="R210" s="149">
        <f>L210/H210</f>
        <v>587.32994159357099</v>
      </c>
    </row>
    <row r="211" spans="1:18" hidden="1" x14ac:dyDescent="0.35">
      <c r="A211" s="138">
        <v>1</v>
      </c>
      <c r="B211" s="139" t="s">
        <v>64</v>
      </c>
      <c r="C211" s="139" t="s">
        <v>306</v>
      </c>
      <c r="D211" s="139" t="s">
        <v>85</v>
      </c>
      <c r="E211" s="139" t="s">
        <v>44</v>
      </c>
      <c r="F211" s="139" t="s">
        <v>210</v>
      </c>
      <c r="G211" s="139" t="s">
        <v>307</v>
      </c>
      <c r="H211" s="140"/>
      <c r="I211" s="138"/>
      <c r="J211" s="141"/>
      <c r="K211" s="142"/>
      <c r="L211" s="143"/>
      <c r="M211" s="143"/>
      <c r="N211" s="139"/>
      <c r="O211" s="139"/>
      <c r="P211" s="139"/>
    </row>
    <row r="212" spans="1:18" hidden="1" x14ac:dyDescent="0.35">
      <c r="A212" s="138">
        <v>2</v>
      </c>
      <c r="B212" s="139" t="s">
        <v>64</v>
      </c>
      <c r="C212" s="139" t="s">
        <v>306</v>
      </c>
      <c r="D212" s="139" t="s">
        <v>85</v>
      </c>
      <c r="E212" s="139" t="s">
        <v>44</v>
      </c>
      <c r="F212" s="139" t="s">
        <v>180</v>
      </c>
      <c r="G212" s="139" t="s">
        <v>844</v>
      </c>
      <c r="H212" s="140">
        <v>3425</v>
      </c>
      <c r="I212" s="138">
        <v>3</v>
      </c>
      <c r="J212" s="141">
        <f>อุดรธานี!F38</f>
        <v>587866.13</v>
      </c>
      <c r="K212" s="142">
        <f>อุดรธานี!AM38</f>
        <v>708933.02999999991</v>
      </c>
      <c r="L212" s="143">
        <f>อุดรธานี!AN38</f>
        <v>2926499.0500000003</v>
      </c>
      <c r="M212" s="143">
        <f>อุดรธานี!AO38</f>
        <v>2817869.62</v>
      </c>
      <c r="N212" s="139"/>
      <c r="O212" s="139"/>
      <c r="P212" s="139"/>
      <c r="Q212" s="131">
        <f t="shared" si="22"/>
        <v>108629.43000000017</v>
      </c>
      <c r="R212" s="132">
        <f t="shared" si="23"/>
        <v>854.45227737226287</v>
      </c>
    </row>
    <row r="213" spans="1:18" hidden="1" x14ac:dyDescent="0.35">
      <c r="A213" s="138">
        <v>3</v>
      </c>
      <c r="B213" s="139" t="s">
        <v>64</v>
      </c>
      <c r="C213" s="139" t="s">
        <v>306</v>
      </c>
      <c r="D213" s="139" t="s">
        <v>85</v>
      </c>
      <c r="E213" s="139" t="s">
        <v>44</v>
      </c>
      <c r="F213" s="139" t="s">
        <v>180</v>
      </c>
      <c r="G213" s="139" t="s">
        <v>845</v>
      </c>
      <c r="H213" s="140">
        <v>4047</v>
      </c>
      <c r="I213" s="138">
        <v>3</v>
      </c>
      <c r="J213" s="141">
        <f>อุดรธานี!F39</f>
        <v>996439.85</v>
      </c>
      <c r="K213" s="142">
        <f>อุดรธานี!AM39</f>
        <v>873356.44000000006</v>
      </c>
      <c r="L213" s="143">
        <f>อุดรธานี!AN39</f>
        <v>2720119.0100000002</v>
      </c>
      <c r="M213" s="143">
        <f>อุดรธานี!AO39</f>
        <v>2705993.12</v>
      </c>
      <c r="N213" s="139"/>
      <c r="O213" s="139"/>
      <c r="P213" s="139"/>
      <c r="Q213" s="131">
        <f t="shared" si="22"/>
        <v>14125.89000000013</v>
      </c>
      <c r="R213" s="132">
        <f t="shared" si="23"/>
        <v>672.13219915987156</v>
      </c>
    </row>
    <row r="214" spans="1:18" hidden="1" x14ac:dyDescent="0.35">
      <c r="A214" s="138">
        <v>4</v>
      </c>
      <c r="B214" s="139" t="s">
        <v>64</v>
      </c>
      <c r="C214" s="139" t="s">
        <v>306</v>
      </c>
      <c r="D214" s="139" t="s">
        <v>85</v>
      </c>
      <c r="E214" s="139" t="s">
        <v>44</v>
      </c>
      <c r="F214" s="139" t="s">
        <v>180</v>
      </c>
      <c r="G214" s="139" t="s">
        <v>846</v>
      </c>
      <c r="H214" s="140">
        <v>3656</v>
      </c>
      <c r="I214" s="138">
        <v>3</v>
      </c>
      <c r="J214" s="141">
        <f>อุดรธานี!F40</f>
        <v>264513.06</v>
      </c>
      <c r="K214" s="142">
        <f>อุดรธานี!AM40</f>
        <v>388054.75</v>
      </c>
      <c r="L214" s="143">
        <f>อุดรธานี!AN40</f>
        <v>4254592.92</v>
      </c>
      <c r="M214" s="143">
        <f>อุดรธานี!AO40</f>
        <v>4505233.9700000007</v>
      </c>
      <c r="N214" s="139"/>
      <c r="O214" s="139"/>
      <c r="P214" s="139"/>
      <c r="Q214" s="131">
        <f t="shared" si="22"/>
        <v>-250641.05000000075</v>
      </c>
      <c r="R214" s="132">
        <f t="shared" si="23"/>
        <v>1163.7289168490154</v>
      </c>
    </row>
    <row r="215" spans="1:18" hidden="1" x14ac:dyDescent="0.35">
      <c r="A215" s="138">
        <v>5</v>
      </c>
      <c r="B215" s="139" t="s">
        <v>64</v>
      </c>
      <c r="C215" s="139" t="s">
        <v>306</v>
      </c>
      <c r="D215" s="139" t="s">
        <v>85</v>
      </c>
      <c r="E215" s="139" t="s">
        <v>44</v>
      </c>
      <c r="F215" s="139" t="s">
        <v>180</v>
      </c>
      <c r="G215" s="139" t="s">
        <v>847</v>
      </c>
      <c r="H215" s="140">
        <v>3640</v>
      </c>
      <c r="I215" s="138">
        <v>3</v>
      </c>
      <c r="J215" s="141">
        <f>อุดรธานี!F41</f>
        <v>92861.64</v>
      </c>
      <c r="K215" s="142">
        <f>อุดรธานี!AM41</f>
        <v>191241.39</v>
      </c>
      <c r="L215" s="143">
        <f>อุดรธานี!AN41</f>
        <v>3168428.62</v>
      </c>
      <c r="M215" s="143">
        <f>อุดรธานี!AO41</f>
        <v>3289605.7499999995</v>
      </c>
      <c r="N215" s="139"/>
      <c r="O215" s="139"/>
      <c r="P215" s="139"/>
      <c r="Q215" s="131">
        <f t="shared" si="22"/>
        <v>-121177.12999999942</v>
      </c>
      <c r="R215" s="132">
        <f t="shared" si="23"/>
        <v>870.44742307692309</v>
      </c>
    </row>
    <row r="216" spans="1:18" hidden="1" x14ac:dyDescent="0.35">
      <c r="A216" s="138">
        <v>6</v>
      </c>
      <c r="B216" s="139" t="s">
        <v>64</v>
      </c>
      <c r="C216" s="139" t="s">
        <v>306</v>
      </c>
      <c r="D216" s="139" t="s">
        <v>85</v>
      </c>
      <c r="E216" s="139" t="s">
        <v>44</v>
      </c>
      <c r="F216" s="139" t="s">
        <v>180</v>
      </c>
      <c r="G216" s="139" t="s">
        <v>848</v>
      </c>
      <c r="H216" s="140">
        <v>7398</v>
      </c>
      <c r="I216" s="138">
        <v>5</v>
      </c>
      <c r="J216" s="141">
        <f>อุดรธานี!F42</f>
        <v>423238.16</v>
      </c>
      <c r="K216" s="142">
        <f>อุดรธานี!AM42</f>
        <v>511567.37</v>
      </c>
      <c r="L216" s="143">
        <f>อุดรธานี!AN42</f>
        <v>5832392.96</v>
      </c>
      <c r="M216" s="143">
        <f>อุดรธานี!AO42</f>
        <v>5781162.419999999</v>
      </c>
      <c r="N216" s="139"/>
      <c r="O216" s="139"/>
      <c r="P216" s="139"/>
      <c r="Q216" s="131">
        <f t="shared" si="22"/>
        <v>51230.540000000969</v>
      </c>
      <c r="R216" s="132">
        <f t="shared" si="23"/>
        <v>788.37428494187623</v>
      </c>
    </row>
    <row r="217" spans="1:18" hidden="1" x14ac:dyDescent="0.35">
      <c r="A217" s="138">
        <v>7</v>
      </c>
      <c r="B217" s="139" t="s">
        <v>64</v>
      </c>
      <c r="C217" s="139" t="s">
        <v>306</v>
      </c>
      <c r="D217" s="139" t="s">
        <v>85</v>
      </c>
      <c r="E217" s="139" t="s">
        <v>44</v>
      </c>
      <c r="F217" s="139" t="s">
        <v>180</v>
      </c>
      <c r="G217" s="139" t="s">
        <v>849</v>
      </c>
      <c r="H217" s="140">
        <v>7430</v>
      </c>
      <c r="I217" s="138">
        <v>5</v>
      </c>
      <c r="J217" s="141">
        <f>อุดรธานี!F43</f>
        <v>563456.17000000004</v>
      </c>
      <c r="K217" s="142">
        <f>อุดรธานี!AM43</f>
        <v>692858.58</v>
      </c>
      <c r="L217" s="143">
        <f>อุดรธานี!AN43</f>
        <v>4975386.6700000009</v>
      </c>
      <c r="M217" s="143">
        <f>อุดรธานี!AO43</f>
        <v>5174557.2600000007</v>
      </c>
      <c r="N217" s="139"/>
      <c r="O217" s="139"/>
      <c r="P217" s="139"/>
      <c r="Q217" s="131">
        <f t="shared" si="22"/>
        <v>-199170.58999999985</v>
      </c>
      <c r="R217" s="132">
        <f t="shared" si="23"/>
        <v>669.6348142664873</v>
      </c>
    </row>
    <row r="218" spans="1:18" hidden="1" x14ac:dyDescent="0.35">
      <c r="A218" s="138">
        <v>8</v>
      </c>
      <c r="B218" s="139" t="s">
        <v>64</v>
      </c>
      <c r="C218" s="139" t="s">
        <v>306</v>
      </c>
      <c r="D218" s="139" t="s">
        <v>85</v>
      </c>
      <c r="E218" s="139" t="s">
        <v>44</v>
      </c>
      <c r="F218" s="139" t="s">
        <v>180</v>
      </c>
      <c r="G218" s="139" t="s">
        <v>850</v>
      </c>
      <c r="H218" s="140">
        <v>2978</v>
      </c>
      <c r="I218" s="138">
        <v>2</v>
      </c>
      <c r="J218" s="141">
        <f>อุดรธานี!F44</f>
        <v>330682.37</v>
      </c>
      <c r="K218" s="142">
        <f>อุดรธานี!AM44</f>
        <v>405076.31999999995</v>
      </c>
      <c r="L218" s="143">
        <f>อุดรธานี!AN44</f>
        <v>2531379.52</v>
      </c>
      <c r="M218" s="143">
        <f>อุดรธานี!AO44</f>
        <v>2770195.75</v>
      </c>
      <c r="N218" s="139"/>
      <c r="O218" s="139"/>
      <c r="P218" s="139"/>
      <c r="Q218" s="131">
        <f t="shared" si="22"/>
        <v>-238816.22999999998</v>
      </c>
      <c r="R218" s="132">
        <f t="shared" si="23"/>
        <v>850.02670248488914</v>
      </c>
    </row>
    <row r="219" spans="1:18" hidden="1" x14ac:dyDescent="0.35">
      <c r="A219" s="138">
        <v>9</v>
      </c>
      <c r="B219" s="139" t="s">
        <v>64</v>
      </c>
      <c r="C219" s="139" t="s">
        <v>306</v>
      </c>
      <c r="D219" s="139" t="s">
        <v>85</v>
      </c>
      <c r="E219" s="139" t="s">
        <v>44</v>
      </c>
      <c r="F219" s="139" t="s">
        <v>180</v>
      </c>
      <c r="G219" s="139" t="s">
        <v>851</v>
      </c>
      <c r="H219" s="140">
        <v>3394</v>
      </c>
      <c r="I219" s="138">
        <v>3</v>
      </c>
      <c r="J219" s="141">
        <f>อุดรธานี!F45</f>
        <v>136982.12</v>
      </c>
      <c r="K219" s="142">
        <f>อุดรธานี!AM45</f>
        <v>-29184.729999999981</v>
      </c>
      <c r="L219" s="143">
        <f>อุดรธานี!AN45</f>
        <v>2862845.1799999997</v>
      </c>
      <c r="M219" s="143">
        <f>อุดรธานี!AO45</f>
        <v>3000592.3</v>
      </c>
      <c r="N219" s="139"/>
      <c r="O219" s="139"/>
      <c r="P219" s="139"/>
      <c r="Q219" s="131">
        <f t="shared" si="22"/>
        <v>-137747.12000000011</v>
      </c>
      <c r="R219" s="132">
        <f t="shared" si="23"/>
        <v>843.5018208603417</v>
      </c>
    </row>
    <row r="220" spans="1:18" hidden="1" x14ac:dyDescent="0.35">
      <c r="A220" s="138">
        <v>10</v>
      </c>
      <c r="B220" s="139" t="s">
        <v>64</v>
      </c>
      <c r="C220" s="139" t="s">
        <v>306</v>
      </c>
      <c r="D220" s="139" t="s">
        <v>85</v>
      </c>
      <c r="E220" s="139" t="s">
        <v>44</v>
      </c>
      <c r="F220" s="139" t="s">
        <v>180</v>
      </c>
      <c r="G220" s="139" t="s">
        <v>852</v>
      </c>
      <c r="H220" s="140">
        <v>1969</v>
      </c>
      <c r="I220" s="138">
        <v>2</v>
      </c>
      <c r="J220" s="141">
        <f>อุดรธานี!F46</f>
        <v>222251.12</v>
      </c>
      <c r="K220" s="142">
        <f>อุดรธานี!AM46</f>
        <v>259208.4</v>
      </c>
      <c r="L220" s="143">
        <f>อุดรธานี!AN46</f>
        <v>2316824.73</v>
      </c>
      <c r="M220" s="143">
        <f>อุดรธานี!AO46</f>
        <v>2545862.5099999998</v>
      </c>
      <c r="N220" s="139"/>
      <c r="O220" s="139"/>
      <c r="P220" s="139"/>
      <c r="Q220" s="131">
        <f t="shared" si="22"/>
        <v>-229037.7799999998</v>
      </c>
      <c r="R220" s="132">
        <f t="shared" si="23"/>
        <v>1176.6504469273743</v>
      </c>
    </row>
    <row r="221" spans="1:18" hidden="1" x14ac:dyDescent="0.35">
      <c r="A221" s="138">
        <v>11</v>
      </c>
      <c r="B221" s="139" t="s">
        <v>64</v>
      </c>
      <c r="C221" s="139" t="s">
        <v>306</v>
      </c>
      <c r="D221" s="139" t="s">
        <v>85</v>
      </c>
      <c r="E221" s="139" t="s">
        <v>44</v>
      </c>
      <c r="F221" s="139" t="s">
        <v>180</v>
      </c>
      <c r="G221" s="139" t="s">
        <v>853</v>
      </c>
      <c r="H221" s="140">
        <v>3732</v>
      </c>
      <c r="I221" s="138">
        <v>3</v>
      </c>
      <c r="J221" s="141">
        <f>อุดรธานี!F47</f>
        <v>238435.1</v>
      </c>
      <c r="K221" s="142">
        <f>อุดรธานี!AM47</f>
        <v>313469.63</v>
      </c>
      <c r="L221" s="143">
        <f>อุดรธานี!AN47</f>
        <v>2486666.14</v>
      </c>
      <c r="M221" s="143">
        <f>อุดรธานี!AO47</f>
        <v>2752540.27</v>
      </c>
      <c r="N221" s="139"/>
      <c r="O221" s="139"/>
      <c r="P221" s="139"/>
      <c r="Q221" s="131">
        <f t="shared" si="22"/>
        <v>-265874.12999999989</v>
      </c>
      <c r="R221" s="132">
        <f t="shared" si="23"/>
        <v>666.30925509110398</v>
      </c>
    </row>
    <row r="222" spans="1:18" hidden="1" x14ac:dyDescent="0.35">
      <c r="A222" s="138">
        <v>12</v>
      </c>
      <c r="B222" s="139" t="s">
        <v>64</v>
      </c>
      <c r="C222" s="139" t="s">
        <v>306</v>
      </c>
      <c r="D222" s="139" t="s">
        <v>85</v>
      </c>
      <c r="E222" s="139" t="s">
        <v>44</v>
      </c>
      <c r="F222" s="139" t="s">
        <v>180</v>
      </c>
      <c r="G222" s="139" t="s">
        <v>854</v>
      </c>
      <c r="H222" s="140">
        <v>3225</v>
      </c>
      <c r="I222" s="138">
        <v>3</v>
      </c>
      <c r="J222" s="141">
        <f>อุดรธานี!F48</f>
        <v>178360.76</v>
      </c>
      <c r="K222" s="142">
        <f>อุดรธานี!AM48</f>
        <v>258505.34999999998</v>
      </c>
      <c r="L222" s="143">
        <f>อุดรธานี!AN48</f>
        <v>2937292.2800000003</v>
      </c>
      <c r="M222" s="143">
        <f>อุดรธานี!AO48</f>
        <v>3117651.34</v>
      </c>
      <c r="N222" s="139"/>
      <c r="O222" s="139"/>
      <c r="P222" s="139"/>
      <c r="Q222" s="131">
        <f t="shared" si="22"/>
        <v>-180359.05999999959</v>
      </c>
      <c r="R222" s="132">
        <f t="shared" si="23"/>
        <v>910.78830387596906</v>
      </c>
    </row>
    <row r="223" spans="1:18" s="150" customFormat="1" hidden="1" x14ac:dyDescent="0.35">
      <c r="A223" s="144">
        <v>2</v>
      </c>
      <c r="B223" s="145" t="s">
        <v>64</v>
      </c>
      <c r="C223" s="145"/>
      <c r="D223" s="145"/>
      <c r="E223" s="145" t="s">
        <v>77</v>
      </c>
      <c r="F223" s="145"/>
      <c r="G223" s="145" t="s">
        <v>308</v>
      </c>
      <c r="H223" s="151">
        <f>SUM(H211:H222)</f>
        <v>44894</v>
      </c>
      <c r="I223" s="144"/>
      <c r="J223" s="147">
        <f>SUM(J211:J222)</f>
        <v>4035086.4800000004</v>
      </c>
      <c r="K223" s="147">
        <f t="shared" ref="K223:M223" si="25">SUM(K211:K222)</f>
        <v>4573086.5299999993</v>
      </c>
      <c r="L223" s="147">
        <f t="shared" si="25"/>
        <v>37012427.080000006</v>
      </c>
      <c r="M223" s="147">
        <f t="shared" si="25"/>
        <v>38461264.310000002</v>
      </c>
      <c r="N223" s="145">
        <v>11</v>
      </c>
      <c r="O223" s="145">
        <v>11</v>
      </c>
      <c r="P223" s="145">
        <f>N223-O223</f>
        <v>0</v>
      </c>
      <c r="Q223" s="148">
        <f t="shared" si="22"/>
        <v>-1448837.2299999967</v>
      </c>
      <c r="R223" s="149">
        <f>L223/H223</f>
        <v>824.44039470753341</v>
      </c>
    </row>
    <row r="224" spans="1:18" hidden="1" x14ac:dyDescent="0.35">
      <c r="A224" s="138">
        <v>1</v>
      </c>
      <c r="B224" s="139" t="s">
        <v>64</v>
      </c>
      <c r="C224" s="139" t="s">
        <v>31</v>
      </c>
      <c r="D224" s="139" t="s">
        <v>92</v>
      </c>
      <c r="E224" s="139" t="s">
        <v>32</v>
      </c>
      <c r="F224" s="139" t="s">
        <v>210</v>
      </c>
      <c r="G224" s="139" t="s">
        <v>309</v>
      </c>
      <c r="H224" s="140"/>
      <c r="I224" s="138"/>
      <c r="J224" s="141"/>
      <c r="K224" s="142"/>
      <c r="L224" s="143"/>
      <c r="M224" s="143"/>
      <c r="N224" s="139"/>
      <c r="O224" s="139"/>
      <c r="P224" s="139"/>
    </row>
    <row r="225" spans="1:18" hidden="1" x14ac:dyDescent="0.35">
      <c r="A225" s="138">
        <v>2</v>
      </c>
      <c r="B225" s="139" t="s">
        <v>64</v>
      </c>
      <c r="C225" s="139" t="s">
        <v>31</v>
      </c>
      <c r="D225" s="139" t="s">
        <v>92</v>
      </c>
      <c r="E225" s="139" t="s">
        <v>32</v>
      </c>
      <c r="F225" s="139" t="s">
        <v>180</v>
      </c>
      <c r="G225" s="139" t="s">
        <v>855</v>
      </c>
      <c r="H225" s="140">
        <v>3207</v>
      </c>
      <c r="I225" s="138">
        <v>3</v>
      </c>
      <c r="J225" s="141">
        <f>อุดรธานี!F49</f>
        <v>344115.62</v>
      </c>
      <c r="K225" s="142">
        <f>อุดรธานี!AM49</f>
        <v>633356.29999999993</v>
      </c>
      <c r="L225" s="143">
        <f>อุดรธานี!AN49</f>
        <v>2723803.73</v>
      </c>
      <c r="M225" s="143">
        <f>อุดรธานี!AO49</f>
        <v>2869611.1</v>
      </c>
      <c r="N225" s="139"/>
      <c r="O225" s="139"/>
      <c r="P225" s="139"/>
      <c r="Q225" s="131">
        <f t="shared" si="22"/>
        <v>-145807.37000000011</v>
      </c>
      <c r="R225" s="132">
        <f t="shared" si="23"/>
        <v>849.33075459931399</v>
      </c>
    </row>
    <row r="226" spans="1:18" hidden="1" x14ac:dyDescent="0.35">
      <c r="A226" s="138">
        <v>3</v>
      </c>
      <c r="B226" s="139" t="s">
        <v>64</v>
      </c>
      <c r="C226" s="139" t="s">
        <v>31</v>
      </c>
      <c r="D226" s="139" t="s">
        <v>92</v>
      </c>
      <c r="E226" s="139" t="s">
        <v>32</v>
      </c>
      <c r="F226" s="139" t="s">
        <v>180</v>
      </c>
      <c r="G226" s="139" t="s">
        <v>856</v>
      </c>
      <c r="H226" s="140">
        <v>3287</v>
      </c>
      <c r="I226" s="138">
        <v>3</v>
      </c>
      <c r="J226" s="141">
        <f>อุดรธานี!F50</f>
        <v>93424</v>
      </c>
      <c r="K226" s="142">
        <f>อุดรธานี!AM50</f>
        <v>296196.57999999996</v>
      </c>
      <c r="L226" s="143">
        <f>อุดรธานี!AN50</f>
        <v>3558643.6500000004</v>
      </c>
      <c r="M226" s="143">
        <f>อุดรธานี!AO50</f>
        <v>3601365.86</v>
      </c>
      <c r="N226" s="139"/>
      <c r="O226" s="139"/>
      <c r="P226" s="139"/>
      <c r="Q226" s="131">
        <f t="shared" si="22"/>
        <v>-42722.209999999497</v>
      </c>
      <c r="R226" s="132">
        <f t="shared" si="23"/>
        <v>1082.6418162458169</v>
      </c>
    </row>
    <row r="227" spans="1:18" s="189" customFormat="1" hidden="1" x14ac:dyDescent="0.35">
      <c r="A227" s="183">
        <v>4</v>
      </c>
      <c r="B227" s="184" t="s">
        <v>64</v>
      </c>
      <c r="C227" s="184" t="s">
        <v>31</v>
      </c>
      <c r="D227" s="184" t="s">
        <v>92</v>
      </c>
      <c r="E227" s="184" t="s">
        <v>32</v>
      </c>
      <c r="F227" s="184" t="s">
        <v>180</v>
      </c>
      <c r="G227" s="184" t="s">
        <v>857</v>
      </c>
      <c r="H227" s="185">
        <v>3009</v>
      </c>
      <c r="I227" s="186">
        <v>3</v>
      </c>
      <c r="J227" s="187">
        <f>อุดรธานี!F51</f>
        <v>291121.88</v>
      </c>
      <c r="K227" s="187">
        <f>อุดรธานี!AM51</f>
        <v>283935.91000000003</v>
      </c>
      <c r="L227" s="187">
        <f>อุดรธานี!AN51</f>
        <v>2568583.67</v>
      </c>
      <c r="M227" s="187">
        <f>อุดรธานี!AO51</f>
        <v>2478612.7399999998</v>
      </c>
      <c r="N227" s="184"/>
      <c r="O227" s="184"/>
      <c r="P227" s="184"/>
      <c r="Q227" s="188">
        <f t="shared" si="22"/>
        <v>89970.930000000168</v>
      </c>
      <c r="R227" s="188">
        <f t="shared" si="23"/>
        <v>853.63365569956795</v>
      </c>
    </row>
    <row r="228" spans="1:18" s="189" customFormat="1" hidden="1" x14ac:dyDescent="0.35">
      <c r="A228" s="183">
        <v>5</v>
      </c>
      <c r="B228" s="184" t="s">
        <v>64</v>
      </c>
      <c r="C228" s="184" t="s">
        <v>31</v>
      </c>
      <c r="D228" s="184" t="s">
        <v>92</v>
      </c>
      <c r="E228" s="184" t="s">
        <v>32</v>
      </c>
      <c r="F228" s="184" t="s">
        <v>180</v>
      </c>
      <c r="G228" s="184" t="s">
        <v>858</v>
      </c>
      <c r="H228" s="185">
        <v>2495</v>
      </c>
      <c r="I228" s="186">
        <v>2</v>
      </c>
      <c r="J228" s="187">
        <f>อุดรธานี!F52</f>
        <v>197615.51</v>
      </c>
      <c r="K228" s="187">
        <f>อุดรธานี!AM52</f>
        <v>297960</v>
      </c>
      <c r="L228" s="187">
        <f>อุดรธานี!AN52</f>
        <v>3541328.8200000003</v>
      </c>
      <c r="M228" s="187">
        <f>อุดรธานี!AO52</f>
        <v>3606869.47</v>
      </c>
      <c r="N228" s="184"/>
      <c r="O228" s="184"/>
      <c r="P228" s="184"/>
      <c r="Q228" s="188">
        <f t="shared" si="22"/>
        <v>-65540.649999999907</v>
      </c>
      <c r="R228" s="188">
        <f t="shared" si="23"/>
        <v>1419.3702685370743</v>
      </c>
    </row>
    <row r="229" spans="1:18" s="189" customFormat="1" hidden="1" x14ac:dyDescent="0.35">
      <c r="A229" s="183">
        <v>6</v>
      </c>
      <c r="B229" s="184" t="s">
        <v>64</v>
      </c>
      <c r="C229" s="184" t="s">
        <v>31</v>
      </c>
      <c r="D229" s="184" t="s">
        <v>92</v>
      </c>
      <c r="E229" s="184" t="s">
        <v>32</v>
      </c>
      <c r="F229" s="184" t="s">
        <v>180</v>
      </c>
      <c r="G229" s="184" t="s">
        <v>859</v>
      </c>
      <c r="H229" s="185">
        <v>5264</v>
      </c>
      <c r="I229" s="186">
        <v>4</v>
      </c>
      <c r="J229" s="187">
        <f>อุดรธานี!F53</f>
        <v>188067.57</v>
      </c>
      <c r="K229" s="187">
        <f>อุดรธานี!AM53</f>
        <v>412304.99</v>
      </c>
      <c r="L229" s="187">
        <f>อุดรธานี!AN53</f>
        <v>2297912.1799999997</v>
      </c>
      <c r="M229" s="187">
        <f>อุดรธานี!AO53</f>
        <v>4300837.05</v>
      </c>
      <c r="N229" s="184"/>
      <c r="O229" s="184"/>
      <c r="P229" s="184"/>
      <c r="Q229" s="188">
        <f t="shared" si="22"/>
        <v>-2002924.87</v>
      </c>
      <c r="R229" s="188">
        <f t="shared" si="23"/>
        <v>436.53346884498472</v>
      </c>
    </row>
    <row r="230" spans="1:18" s="196" customFormat="1" hidden="1" x14ac:dyDescent="0.35">
      <c r="A230" s="190">
        <v>7</v>
      </c>
      <c r="B230" s="191" t="s">
        <v>64</v>
      </c>
      <c r="C230" s="191" t="s">
        <v>31</v>
      </c>
      <c r="D230" s="191" t="s">
        <v>92</v>
      </c>
      <c r="E230" s="191" t="s">
        <v>32</v>
      </c>
      <c r="F230" s="191" t="s">
        <v>180</v>
      </c>
      <c r="G230" s="191" t="s">
        <v>860</v>
      </c>
      <c r="H230" s="185">
        <v>2213</v>
      </c>
      <c r="I230" s="190">
        <v>2</v>
      </c>
      <c r="J230" s="192">
        <f>อุดรธานี!F54</f>
        <v>398826.71</v>
      </c>
      <c r="K230" s="193">
        <f>อุดรธานี!AM54</f>
        <v>603774.25</v>
      </c>
      <c r="L230" s="192">
        <f>อุดรธานี!AN54</f>
        <v>2250324.4299999997</v>
      </c>
      <c r="M230" s="192">
        <f>อุดรธานี!AO54</f>
        <v>2238046.2199999997</v>
      </c>
      <c r="N230" s="191"/>
      <c r="O230" s="191"/>
      <c r="P230" s="191"/>
      <c r="Q230" s="194">
        <f t="shared" si="22"/>
        <v>12278.209999999963</v>
      </c>
      <c r="R230" s="195">
        <f t="shared" si="23"/>
        <v>1016.8659873474919</v>
      </c>
    </row>
    <row r="231" spans="1:18" s="196" customFormat="1" hidden="1" x14ac:dyDescent="0.35">
      <c r="A231" s="190">
        <v>8</v>
      </c>
      <c r="B231" s="191" t="s">
        <v>64</v>
      </c>
      <c r="C231" s="191" t="s">
        <v>31</v>
      </c>
      <c r="D231" s="191" t="s">
        <v>92</v>
      </c>
      <c r="E231" s="191" t="s">
        <v>32</v>
      </c>
      <c r="F231" s="191" t="s">
        <v>180</v>
      </c>
      <c r="G231" s="191" t="s">
        <v>861</v>
      </c>
      <c r="H231" s="185">
        <v>2562</v>
      </c>
      <c r="I231" s="190">
        <v>2</v>
      </c>
      <c r="J231" s="192">
        <f>อุดรธานี!F55</f>
        <v>146078.63</v>
      </c>
      <c r="K231" s="193">
        <f>อุดรธานี!AM55</f>
        <v>298055.64</v>
      </c>
      <c r="L231" s="192">
        <f>อุดรธานี!AN55</f>
        <v>2087864.02</v>
      </c>
      <c r="M231" s="192">
        <f>อุดรธานี!AO55</f>
        <v>1945566.22</v>
      </c>
      <c r="N231" s="191"/>
      <c r="O231" s="191"/>
      <c r="P231" s="191"/>
      <c r="Q231" s="194">
        <f t="shared" si="22"/>
        <v>142297.80000000005</v>
      </c>
      <c r="R231" s="195">
        <f t="shared" si="23"/>
        <v>814.93521467603432</v>
      </c>
    </row>
    <row r="232" spans="1:18" s="189" customFormat="1" hidden="1" x14ac:dyDescent="0.35">
      <c r="A232" s="183">
        <v>9</v>
      </c>
      <c r="B232" s="184" t="s">
        <v>64</v>
      </c>
      <c r="C232" s="184" t="s">
        <v>31</v>
      </c>
      <c r="D232" s="184" t="s">
        <v>92</v>
      </c>
      <c r="E232" s="184" t="s">
        <v>32</v>
      </c>
      <c r="F232" s="184" t="s">
        <v>180</v>
      </c>
      <c r="G232" s="184" t="s">
        <v>862</v>
      </c>
      <c r="H232" s="185">
        <v>7114</v>
      </c>
      <c r="I232" s="186">
        <v>5</v>
      </c>
      <c r="J232" s="187">
        <f>อุดรธานี!F56</f>
        <v>435550.05</v>
      </c>
      <c r="K232" s="187">
        <f>อุดรธานี!AM56</f>
        <v>547631.06999999995</v>
      </c>
      <c r="L232" s="187">
        <f>อุดรธานี!AN56</f>
        <v>4691054.91</v>
      </c>
      <c r="M232" s="187">
        <f>อุดรธานี!AO56</f>
        <v>4437191.57</v>
      </c>
      <c r="N232" s="184"/>
      <c r="O232" s="184"/>
      <c r="P232" s="184"/>
      <c r="Q232" s="188">
        <f t="shared" si="22"/>
        <v>253863.33999999985</v>
      </c>
      <c r="R232" s="188">
        <f t="shared" si="23"/>
        <v>659.4117107112736</v>
      </c>
    </row>
    <row r="233" spans="1:18" s="196" customFormat="1" hidden="1" x14ac:dyDescent="0.35">
      <c r="A233" s="190">
        <v>10</v>
      </c>
      <c r="B233" s="191" t="s">
        <v>64</v>
      </c>
      <c r="C233" s="191" t="s">
        <v>31</v>
      </c>
      <c r="D233" s="191" t="s">
        <v>92</v>
      </c>
      <c r="E233" s="191" t="s">
        <v>32</v>
      </c>
      <c r="F233" s="191" t="s">
        <v>180</v>
      </c>
      <c r="G233" s="191" t="s">
        <v>863</v>
      </c>
      <c r="H233" s="185">
        <v>6804</v>
      </c>
      <c r="I233" s="190">
        <v>5</v>
      </c>
      <c r="J233" s="192">
        <f>อุดรธานี!F57</f>
        <v>290024.74</v>
      </c>
      <c r="K233" s="193">
        <f>อุดรธานี!AM57</f>
        <v>356349.05</v>
      </c>
      <c r="L233" s="192">
        <f>อุดรธานี!AN57</f>
        <v>3860447.42</v>
      </c>
      <c r="M233" s="192">
        <f>อุดรธานี!AO57</f>
        <v>3824410.17</v>
      </c>
      <c r="N233" s="191"/>
      <c r="O233" s="191"/>
      <c r="P233" s="191"/>
      <c r="Q233" s="194">
        <f t="shared" si="22"/>
        <v>36037.25</v>
      </c>
      <c r="R233" s="195">
        <f t="shared" si="23"/>
        <v>567.3791034685479</v>
      </c>
    </row>
    <row r="234" spans="1:18" s="189" customFormat="1" hidden="1" x14ac:dyDescent="0.35">
      <c r="A234" s="183">
        <v>11</v>
      </c>
      <c r="B234" s="184" t="s">
        <v>64</v>
      </c>
      <c r="C234" s="184" t="s">
        <v>31</v>
      </c>
      <c r="D234" s="184" t="s">
        <v>92</v>
      </c>
      <c r="E234" s="184" t="s">
        <v>32</v>
      </c>
      <c r="F234" s="184" t="s">
        <v>180</v>
      </c>
      <c r="G234" s="184" t="s">
        <v>864</v>
      </c>
      <c r="H234" s="185">
        <v>3739</v>
      </c>
      <c r="I234" s="186">
        <v>3</v>
      </c>
      <c r="J234" s="187">
        <f>อุดรธานี!F58</f>
        <v>211278.69</v>
      </c>
      <c r="K234" s="187">
        <f>อุดรธานี!AM58</f>
        <v>510158.82000000007</v>
      </c>
      <c r="L234" s="187">
        <f>อุดรธานี!AN58</f>
        <v>3763392.24</v>
      </c>
      <c r="M234" s="187">
        <f>อุดรธานี!AO58</f>
        <v>3597373.0100000002</v>
      </c>
      <c r="N234" s="184"/>
      <c r="O234" s="184"/>
      <c r="P234" s="184"/>
      <c r="Q234" s="188">
        <f t="shared" si="22"/>
        <v>166019.22999999998</v>
      </c>
      <c r="R234" s="188">
        <f t="shared" si="23"/>
        <v>1006.5237336186146</v>
      </c>
    </row>
    <row r="235" spans="1:18" s="189" customFormat="1" hidden="1" x14ac:dyDescent="0.35">
      <c r="A235" s="183">
        <v>12</v>
      </c>
      <c r="B235" s="184" t="s">
        <v>64</v>
      </c>
      <c r="C235" s="184" t="s">
        <v>31</v>
      </c>
      <c r="D235" s="184" t="s">
        <v>92</v>
      </c>
      <c r="E235" s="184" t="s">
        <v>32</v>
      </c>
      <c r="F235" s="184" t="s">
        <v>180</v>
      </c>
      <c r="G235" s="184" t="s">
        <v>865</v>
      </c>
      <c r="H235" s="185">
        <v>2743</v>
      </c>
      <c r="I235" s="186">
        <v>2</v>
      </c>
      <c r="J235" s="187">
        <f>อุดรธานี!F59</f>
        <v>210692.85</v>
      </c>
      <c r="K235" s="187">
        <f>อุดรธานี!AM59</f>
        <v>536952.06000000006</v>
      </c>
      <c r="L235" s="187">
        <f>อุดรธานี!AN59</f>
        <v>3237276.12</v>
      </c>
      <c r="M235" s="187">
        <f>อุดรธานี!AO59</f>
        <v>2711438.0900000003</v>
      </c>
      <c r="N235" s="184"/>
      <c r="O235" s="184"/>
      <c r="P235" s="184"/>
      <c r="Q235" s="188">
        <f t="shared" si="22"/>
        <v>525838.0299999998</v>
      </c>
      <c r="R235" s="188">
        <f t="shared" si="23"/>
        <v>1180.195450236967</v>
      </c>
    </row>
    <row r="236" spans="1:18" s="150" customFormat="1" hidden="1" x14ac:dyDescent="0.35">
      <c r="A236" s="144">
        <v>3</v>
      </c>
      <c r="B236" s="145" t="s">
        <v>64</v>
      </c>
      <c r="C236" s="145"/>
      <c r="D236" s="145"/>
      <c r="E236" s="145" t="s">
        <v>77</v>
      </c>
      <c r="F236" s="145"/>
      <c r="G236" s="145" t="s">
        <v>310</v>
      </c>
      <c r="H236" s="151">
        <f>SUM(H224:H235)</f>
        <v>42437</v>
      </c>
      <c r="I236" s="144"/>
      <c r="J236" s="147">
        <f>SUM(J224:J235)</f>
        <v>2806796.25</v>
      </c>
      <c r="K236" s="147">
        <f t="shared" ref="K236:M236" si="26">SUM(K224:K235)</f>
        <v>4776674.67</v>
      </c>
      <c r="L236" s="147">
        <f t="shared" si="26"/>
        <v>34580631.189999998</v>
      </c>
      <c r="M236" s="147">
        <f t="shared" si="26"/>
        <v>35611321.5</v>
      </c>
      <c r="N236" s="145">
        <v>11</v>
      </c>
      <c r="O236" s="145">
        <v>11</v>
      </c>
      <c r="P236" s="145">
        <f>N236-O236</f>
        <v>0</v>
      </c>
      <c r="Q236" s="197">
        <f t="shared" si="22"/>
        <v>-1030690.3100000024</v>
      </c>
      <c r="R236" s="149">
        <f>L236/H236</f>
        <v>814.8698350496029</v>
      </c>
    </row>
    <row r="237" spans="1:18" hidden="1" x14ac:dyDescent="0.35">
      <c r="A237" s="138">
        <v>1</v>
      </c>
      <c r="B237" s="139" t="s">
        <v>64</v>
      </c>
      <c r="C237" s="139" t="s">
        <v>33</v>
      </c>
      <c r="D237" s="139" t="s">
        <v>99</v>
      </c>
      <c r="E237" s="139" t="s">
        <v>34</v>
      </c>
      <c r="F237" s="139" t="s">
        <v>177</v>
      </c>
      <c r="G237" s="139" t="s">
        <v>311</v>
      </c>
      <c r="H237" s="140"/>
      <c r="I237" s="138"/>
      <c r="J237" s="141"/>
      <c r="K237" s="142"/>
      <c r="L237" s="143"/>
      <c r="M237" s="143"/>
      <c r="N237" s="139"/>
      <c r="O237" s="139"/>
      <c r="P237" s="139"/>
    </row>
    <row r="238" spans="1:18" s="158" customFormat="1" hidden="1" x14ac:dyDescent="0.35">
      <c r="A238" s="152">
        <v>2</v>
      </c>
      <c r="B238" s="153" t="s">
        <v>64</v>
      </c>
      <c r="C238" s="153" t="s">
        <v>33</v>
      </c>
      <c r="D238" s="153" t="s">
        <v>99</v>
      </c>
      <c r="E238" s="153" t="s">
        <v>34</v>
      </c>
      <c r="F238" s="153" t="s">
        <v>180</v>
      </c>
      <c r="G238" s="153" t="s">
        <v>866</v>
      </c>
      <c r="H238" s="154">
        <v>4721</v>
      </c>
      <c r="I238" s="152">
        <v>4</v>
      </c>
      <c r="J238" s="143">
        <f>อุดรธานี!F60</f>
        <v>1139624.8400000001</v>
      </c>
      <c r="K238" s="143">
        <f>อุดรธานี!AM60</f>
        <v>1336382.52</v>
      </c>
      <c r="L238" s="143">
        <f>อุดรธานี!AN60</f>
        <v>3142957.42</v>
      </c>
      <c r="M238" s="143">
        <f>อุดรธานี!AO60</f>
        <v>2871036.81</v>
      </c>
      <c r="N238" s="198"/>
      <c r="O238" s="198"/>
      <c r="P238" s="198"/>
      <c r="Q238" s="156">
        <f t="shared" si="22"/>
        <v>271920.60999999987</v>
      </c>
      <c r="R238" s="157">
        <f t="shared" si="23"/>
        <v>665.7397627621267</v>
      </c>
    </row>
    <row r="239" spans="1:18" hidden="1" x14ac:dyDescent="0.35">
      <c r="A239" s="138">
        <v>3</v>
      </c>
      <c r="B239" s="139" t="s">
        <v>64</v>
      </c>
      <c r="C239" s="139" t="s">
        <v>33</v>
      </c>
      <c r="D239" s="139" t="s">
        <v>99</v>
      </c>
      <c r="E239" s="139" t="s">
        <v>34</v>
      </c>
      <c r="F239" s="139" t="s">
        <v>180</v>
      </c>
      <c r="G239" s="139" t="s">
        <v>867</v>
      </c>
      <c r="H239" s="140">
        <v>8384</v>
      </c>
      <c r="I239" s="138">
        <v>5</v>
      </c>
      <c r="J239" s="192">
        <f>อุดรธานี!F61</f>
        <v>1503885.91</v>
      </c>
      <c r="K239" s="192">
        <f>อุดรธานี!AM61</f>
        <v>1473804.8399999999</v>
      </c>
      <c r="L239" s="192">
        <f>อุดรธานี!AN61</f>
        <v>8307297.2199999997</v>
      </c>
      <c r="M239" s="192">
        <f>อุดรธานี!AO61</f>
        <v>7809910.2899999991</v>
      </c>
      <c r="N239" s="139"/>
      <c r="O239" s="139"/>
      <c r="P239" s="139"/>
      <c r="Q239" s="131">
        <f t="shared" si="22"/>
        <v>497386.93000000063</v>
      </c>
      <c r="R239" s="132">
        <f t="shared" si="23"/>
        <v>990.85129055343509</v>
      </c>
    </row>
    <row r="240" spans="1:18" hidden="1" x14ac:dyDescent="0.35">
      <c r="A240" s="152">
        <v>4</v>
      </c>
      <c r="B240" s="139" t="s">
        <v>64</v>
      </c>
      <c r="C240" s="139" t="s">
        <v>33</v>
      </c>
      <c r="D240" s="139" t="s">
        <v>99</v>
      </c>
      <c r="E240" s="139" t="s">
        <v>34</v>
      </c>
      <c r="F240" s="139" t="s">
        <v>180</v>
      </c>
      <c r="G240" s="139" t="s">
        <v>868</v>
      </c>
      <c r="H240" s="140">
        <v>4586</v>
      </c>
      <c r="I240" s="138">
        <v>4</v>
      </c>
      <c r="J240" s="192">
        <f>อุดรธานี!F62</f>
        <v>171230.76</v>
      </c>
      <c r="K240" s="192">
        <f>อุดรธานี!AM62</f>
        <v>345630.50999999995</v>
      </c>
      <c r="L240" s="192">
        <f>อุดรธานี!AN62</f>
        <v>3579014.3899999997</v>
      </c>
      <c r="M240" s="192">
        <f>อุดรธานี!AO62</f>
        <v>3677657.57</v>
      </c>
      <c r="N240" s="139"/>
      <c r="O240" s="139"/>
      <c r="P240" s="139"/>
      <c r="Q240" s="131">
        <f t="shared" si="22"/>
        <v>-98643.180000000168</v>
      </c>
      <c r="R240" s="132">
        <f t="shared" si="23"/>
        <v>780.42180331443512</v>
      </c>
    </row>
    <row r="241" spans="1:18" hidden="1" x14ac:dyDescent="0.35">
      <c r="A241" s="138">
        <v>5</v>
      </c>
      <c r="B241" s="139" t="s">
        <v>64</v>
      </c>
      <c r="C241" s="139" t="s">
        <v>33</v>
      </c>
      <c r="D241" s="139" t="s">
        <v>99</v>
      </c>
      <c r="E241" s="139" t="s">
        <v>34</v>
      </c>
      <c r="F241" s="139" t="s">
        <v>180</v>
      </c>
      <c r="G241" s="139" t="s">
        <v>869</v>
      </c>
      <c r="H241" s="140">
        <v>3004</v>
      </c>
      <c r="I241" s="138">
        <v>2</v>
      </c>
      <c r="J241" s="192">
        <f>อุดรธานี!F63</f>
        <v>415665.38</v>
      </c>
      <c r="K241" s="192">
        <f>อุดรธานี!AM63</f>
        <v>449003.13</v>
      </c>
      <c r="L241" s="192">
        <f>อุดรธานี!AN63</f>
        <v>2154643.6900000004</v>
      </c>
      <c r="M241" s="192">
        <f>อุดรธานี!AO63</f>
        <v>2491141.85</v>
      </c>
      <c r="N241" s="139"/>
      <c r="O241" s="139"/>
      <c r="P241" s="139"/>
      <c r="Q241" s="131">
        <f t="shared" si="22"/>
        <v>-336498.15999999968</v>
      </c>
      <c r="R241" s="132">
        <f t="shared" si="23"/>
        <v>717.25821904127838</v>
      </c>
    </row>
    <row r="242" spans="1:18" hidden="1" x14ac:dyDescent="0.35">
      <c r="A242" s="152">
        <v>6</v>
      </c>
      <c r="B242" s="139" t="s">
        <v>64</v>
      </c>
      <c r="C242" s="139" t="s">
        <v>33</v>
      </c>
      <c r="D242" s="139" t="s">
        <v>99</v>
      </c>
      <c r="E242" s="139" t="s">
        <v>34</v>
      </c>
      <c r="F242" s="139" t="s">
        <v>180</v>
      </c>
      <c r="G242" s="139" t="s">
        <v>870</v>
      </c>
      <c r="H242" s="140">
        <v>7236</v>
      </c>
      <c r="I242" s="138">
        <v>5</v>
      </c>
      <c r="J242" s="192">
        <f>อุดรธานี!F64</f>
        <v>362685.39</v>
      </c>
      <c r="K242" s="192">
        <f>อุดรธานี!AM64</f>
        <v>243516.35</v>
      </c>
      <c r="L242" s="192">
        <f>อุดรธานี!AN64</f>
        <v>3585111.8699999996</v>
      </c>
      <c r="M242" s="192">
        <f>อุดรธานี!AO64</f>
        <v>3945687.1300000004</v>
      </c>
      <c r="N242" s="139"/>
      <c r="O242" s="139"/>
      <c r="P242" s="139"/>
      <c r="Q242" s="131">
        <f t="shared" si="22"/>
        <v>-360575.26000000071</v>
      </c>
      <c r="R242" s="132">
        <f t="shared" si="23"/>
        <v>495.45492951907124</v>
      </c>
    </row>
    <row r="243" spans="1:18" hidden="1" x14ac:dyDescent="0.35">
      <c r="A243" s="138">
        <v>7</v>
      </c>
      <c r="B243" s="139" t="s">
        <v>64</v>
      </c>
      <c r="C243" s="139" t="s">
        <v>33</v>
      </c>
      <c r="D243" s="139" t="s">
        <v>99</v>
      </c>
      <c r="E243" s="139" t="s">
        <v>34</v>
      </c>
      <c r="F243" s="139" t="s">
        <v>180</v>
      </c>
      <c r="G243" s="139" t="s">
        <v>871</v>
      </c>
      <c r="H243" s="140">
        <v>5706</v>
      </c>
      <c r="I243" s="138">
        <v>4</v>
      </c>
      <c r="J243" s="192">
        <f>อุดรธานี!F65</f>
        <v>489882.35</v>
      </c>
      <c r="K243" s="192">
        <f>อุดรธานี!AM65</f>
        <v>1604457.85</v>
      </c>
      <c r="L243" s="192">
        <f>อุดรธานี!AN65</f>
        <v>4725162.0199999996</v>
      </c>
      <c r="M243" s="192">
        <f>อุดรธานี!AO65</f>
        <v>4568068.3900000006</v>
      </c>
      <c r="N243" s="139"/>
      <c r="O243" s="139"/>
      <c r="P243" s="139"/>
      <c r="Q243" s="131">
        <f t="shared" si="22"/>
        <v>157093.62999999896</v>
      </c>
      <c r="R243" s="132">
        <f t="shared" si="23"/>
        <v>828.10410445145453</v>
      </c>
    </row>
    <row r="244" spans="1:18" hidden="1" x14ac:dyDescent="0.35">
      <c r="A244" s="152">
        <v>8</v>
      </c>
      <c r="B244" s="139" t="s">
        <v>64</v>
      </c>
      <c r="C244" s="139" t="s">
        <v>33</v>
      </c>
      <c r="D244" s="139" t="s">
        <v>99</v>
      </c>
      <c r="E244" s="139" t="s">
        <v>34</v>
      </c>
      <c r="F244" s="139" t="s">
        <v>180</v>
      </c>
      <c r="G244" s="139" t="s">
        <v>873</v>
      </c>
      <c r="H244" s="140">
        <v>3449</v>
      </c>
      <c r="I244" s="138">
        <v>3</v>
      </c>
      <c r="J244" s="192">
        <f>อุดรธานี!F67</f>
        <v>417467.59</v>
      </c>
      <c r="K244" s="192">
        <f>อุดรธานี!AM67</f>
        <v>453508.68000000005</v>
      </c>
      <c r="L244" s="192">
        <f>อุดรธานี!AN67</f>
        <v>2943350.26</v>
      </c>
      <c r="M244" s="192">
        <f>อุดรธานี!AO67</f>
        <v>3076915.44</v>
      </c>
      <c r="N244" s="139"/>
      <c r="O244" s="139"/>
      <c r="P244" s="139"/>
      <c r="Q244" s="131">
        <f t="shared" si="22"/>
        <v>-133565.18000000017</v>
      </c>
      <c r="R244" s="132">
        <f t="shared" si="23"/>
        <v>853.39236300376911</v>
      </c>
    </row>
    <row r="245" spans="1:18" hidden="1" x14ac:dyDescent="0.35">
      <c r="A245" s="138">
        <v>9</v>
      </c>
      <c r="B245" s="139" t="s">
        <v>64</v>
      </c>
      <c r="C245" s="139" t="s">
        <v>33</v>
      </c>
      <c r="D245" s="139" t="s">
        <v>99</v>
      </c>
      <c r="E245" s="139" t="s">
        <v>34</v>
      </c>
      <c r="F245" s="139" t="s">
        <v>180</v>
      </c>
      <c r="G245" s="139" t="s">
        <v>874</v>
      </c>
      <c r="H245" s="140">
        <v>4497</v>
      </c>
      <c r="I245" s="138">
        <v>3</v>
      </c>
      <c r="J245" s="192">
        <f>อุดรธานี!F68</f>
        <v>374906.31</v>
      </c>
      <c r="K245" s="192">
        <f>อุดรธานี!AM68</f>
        <v>478880.84</v>
      </c>
      <c r="L245" s="192">
        <f>อุดรธานี!AN68</f>
        <v>2672002.04</v>
      </c>
      <c r="M245" s="192">
        <f>อุดรธานี!AO68</f>
        <v>2903996.0300000003</v>
      </c>
      <c r="N245" s="139"/>
      <c r="O245" s="139"/>
      <c r="P245" s="139"/>
      <c r="Q245" s="131">
        <f t="shared" si="22"/>
        <v>-231993.99000000022</v>
      </c>
      <c r="R245" s="132">
        <f t="shared" si="23"/>
        <v>594.17434734267295</v>
      </c>
    </row>
    <row r="246" spans="1:18" hidden="1" x14ac:dyDescent="0.35">
      <c r="A246" s="152">
        <v>10</v>
      </c>
      <c r="B246" s="139" t="s">
        <v>64</v>
      </c>
      <c r="C246" s="139" t="s">
        <v>33</v>
      </c>
      <c r="D246" s="139" t="s">
        <v>99</v>
      </c>
      <c r="E246" s="139" t="s">
        <v>34</v>
      </c>
      <c r="F246" s="139" t="s">
        <v>180</v>
      </c>
      <c r="G246" s="139" t="s">
        <v>875</v>
      </c>
      <c r="H246" s="140">
        <v>3008</v>
      </c>
      <c r="I246" s="138">
        <v>3</v>
      </c>
      <c r="J246" s="192">
        <f>อุดรธานี!F69</f>
        <v>112799.84</v>
      </c>
      <c r="K246" s="192">
        <f>อุดรธานี!AM69</f>
        <v>128801.69999999997</v>
      </c>
      <c r="L246" s="192">
        <f>อุดรธานี!AN69</f>
        <v>569920.98</v>
      </c>
      <c r="M246" s="192">
        <f>อุดรธานี!AO69</f>
        <v>538846.88</v>
      </c>
      <c r="N246" s="139"/>
      <c r="O246" s="139"/>
      <c r="P246" s="139"/>
      <c r="Q246" s="131">
        <f t="shared" si="22"/>
        <v>31074.099999999977</v>
      </c>
      <c r="R246" s="132">
        <f t="shared" si="23"/>
        <v>189.46841090425531</v>
      </c>
    </row>
    <row r="247" spans="1:18" hidden="1" x14ac:dyDescent="0.35">
      <c r="A247" s="138">
        <v>11</v>
      </c>
      <c r="B247" s="139" t="s">
        <v>64</v>
      </c>
      <c r="C247" s="139" t="s">
        <v>33</v>
      </c>
      <c r="D247" s="139" t="s">
        <v>99</v>
      </c>
      <c r="E247" s="139" t="s">
        <v>34</v>
      </c>
      <c r="F247" s="139" t="s">
        <v>180</v>
      </c>
      <c r="G247" s="139" t="s">
        <v>876</v>
      </c>
      <c r="H247" s="140">
        <v>4393</v>
      </c>
      <c r="I247" s="138">
        <v>3</v>
      </c>
      <c r="J247" s="192">
        <f>อุดรธานี!F70</f>
        <v>177885.29</v>
      </c>
      <c r="K247" s="192">
        <f>อุดรธานี!AM70</f>
        <v>934746.19</v>
      </c>
      <c r="L247" s="192">
        <f>อุดรธานี!AN70</f>
        <v>3729069.74</v>
      </c>
      <c r="M247" s="192">
        <f>อุดรธานี!AO70</f>
        <v>3492178.97</v>
      </c>
      <c r="N247" s="139"/>
      <c r="O247" s="139"/>
      <c r="P247" s="139"/>
      <c r="Q247" s="131">
        <f t="shared" si="22"/>
        <v>236890.77000000002</v>
      </c>
      <c r="R247" s="132">
        <f t="shared" si="23"/>
        <v>848.86631914409293</v>
      </c>
    </row>
    <row r="248" spans="1:18" hidden="1" x14ac:dyDescent="0.35">
      <c r="A248" s="152">
        <v>12</v>
      </c>
      <c r="B248" s="139" t="s">
        <v>64</v>
      </c>
      <c r="C248" s="139" t="s">
        <v>33</v>
      </c>
      <c r="D248" s="139" t="s">
        <v>99</v>
      </c>
      <c r="E248" s="139" t="s">
        <v>34</v>
      </c>
      <c r="F248" s="139" t="s">
        <v>180</v>
      </c>
      <c r="G248" s="139" t="s">
        <v>877</v>
      </c>
      <c r="H248" s="140">
        <v>2760</v>
      </c>
      <c r="I248" s="138">
        <v>2</v>
      </c>
      <c r="J248" s="192">
        <f>อุดรธานี!F71</f>
        <v>440758.16</v>
      </c>
      <c r="K248" s="192">
        <f>อุดรธานี!AM71</f>
        <v>577100.82999999996</v>
      </c>
      <c r="L248" s="192">
        <f>อุดรธานี!AN71</f>
        <v>3387175</v>
      </c>
      <c r="M248" s="192">
        <f>อุดรธานี!AO71</f>
        <v>2979867.6</v>
      </c>
      <c r="N248" s="139"/>
      <c r="O248" s="139"/>
      <c r="P248" s="139"/>
      <c r="Q248" s="131">
        <f t="shared" si="22"/>
        <v>407307.39999999991</v>
      </c>
      <c r="R248" s="132">
        <f t="shared" si="23"/>
        <v>1227.2373188405797</v>
      </c>
    </row>
    <row r="249" spans="1:18" hidden="1" x14ac:dyDescent="0.35">
      <c r="A249" s="138">
        <v>13</v>
      </c>
      <c r="B249" s="139" t="s">
        <v>64</v>
      </c>
      <c r="C249" s="139" t="s">
        <v>33</v>
      </c>
      <c r="D249" s="139" t="s">
        <v>99</v>
      </c>
      <c r="E249" s="139" t="s">
        <v>34</v>
      </c>
      <c r="F249" s="139" t="s">
        <v>180</v>
      </c>
      <c r="G249" s="139" t="s">
        <v>878</v>
      </c>
      <c r="H249" s="140">
        <v>4335</v>
      </c>
      <c r="I249" s="138">
        <v>3</v>
      </c>
      <c r="J249" s="192">
        <f>อุดรธานี!F72</f>
        <v>332457.42</v>
      </c>
      <c r="K249" s="192">
        <f>อุดรธานี!AM72</f>
        <v>504783.02999999991</v>
      </c>
      <c r="L249" s="192">
        <f>อุดรธานี!AN72</f>
        <v>2502364.4</v>
      </c>
      <c r="M249" s="192">
        <f>อุดรธานี!AO72</f>
        <v>2265070.46</v>
      </c>
      <c r="N249" s="139"/>
      <c r="O249" s="139"/>
      <c r="P249" s="139"/>
      <c r="Q249" s="131">
        <f t="shared" si="22"/>
        <v>237293.93999999994</v>
      </c>
      <c r="R249" s="132">
        <f t="shared" si="23"/>
        <v>577.24668973471739</v>
      </c>
    </row>
    <row r="250" spans="1:18" hidden="1" x14ac:dyDescent="0.35">
      <c r="A250" s="152">
        <v>14</v>
      </c>
      <c r="B250" s="139" t="s">
        <v>64</v>
      </c>
      <c r="C250" s="139" t="s">
        <v>33</v>
      </c>
      <c r="D250" s="139" t="s">
        <v>99</v>
      </c>
      <c r="E250" s="139" t="s">
        <v>34</v>
      </c>
      <c r="F250" s="139" t="s">
        <v>180</v>
      </c>
      <c r="G250" s="139" t="s">
        <v>879</v>
      </c>
      <c r="H250" s="140">
        <v>2477</v>
      </c>
      <c r="I250" s="138">
        <v>2</v>
      </c>
      <c r="J250" s="192">
        <f>อุดรธานี!F73</f>
        <v>291106.26</v>
      </c>
      <c r="K250" s="192">
        <f>อุดรธานี!AM73</f>
        <v>354711.91</v>
      </c>
      <c r="L250" s="192">
        <f>อุดรธานี!AN73</f>
        <v>2675603.88</v>
      </c>
      <c r="M250" s="192">
        <f>อุดรธานี!AO73</f>
        <v>3114632.09</v>
      </c>
      <c r="N250" s="139"/>
      <c r="O250" s="139"/>
      <c r="P250" s="139"/>
      <c r="Q250" s="131">
        <f t="shared" si="22"/>
        <v>-439028.20999999996</v>
      </c>
      <c r="R250" s="132">
        <f t="shared" si="23"/>
        <v>1080.1792006459427</v>
      </c>
    </row>
    <row r="251" spans="1:18" hidden="1" x14ac:dyDescent="0.35">
      <c r="A251" s="138">
        <v>15</v>
      </c>
      <c r="B251" s="139" t="s">
        <v>64</v>
      </c>
      <c r="C251" s="139" t="s">
        <v>33</v>
      </c>
      <c r="D251" s="139" t="s">
        <v>99</v>
      </c>
      <c r="E251" s="139" t="s">
        <v>34</v>
      </c>
      <c r="F251" s="139" t="s">
        <v>180</v>
      </c>
      <c r="G251" s="139" t="s">
        <v>880</v>
      </c>
      <c r="H251" s="140">
        <v>5216</v>
      </c>
      <c r="I251" s="138">
        <v>4</v>
      </c>
      <c r="J251" s="192">
        <f>อุดรธานี!F74</f>
        <v>266473.61</v>
      </c>
      <c r="K251" s="192">
        <f>อุดรธานี!AM74</f>
        <v>858546.52</v>
      </c>
      <c r="L251" s="192">
        <f>อุดรธานี!AN74</f>
        <v>3019526.39</v>
      </c>
      <c r="M251" s="192">
        <f>อุดรธานี!AO74</f>
        <v>3068560.01</v>
      </c>
      <c r="N251" s="139"/>
      <c r="O251" s="139"/>
      <c r="P251" s="139"/>
      <c r="Q251" s="131">
        <f t="shared" si="22"/>
        <v>-49033.619999999646</v>
      </c>
      <c r="R251" s="132">
        <f t="shared" si="23"/>
        <v>578.89693059815954</v>
      </c>
    </row>
    <row r="252" spans="1:18" s="199" customFormat="1" hidden="1" x14ac:dyDescent="0.35">
      <c r="A252" s="152">
        <v>16</v>
      </c>
      <c r="B252" s="153" t="s">
        <v>64</v>
      </c>
      <c r="C252" s="153" t="s">
        <v>33</v>
      </c>
      <c r="D252" s="153" t="s">
        <v>99</v>
      </c>
      <c r="E252" s="153" t="s">
        <v>34</v>
      </c>
      <c r="F252" s="153" t="s">
        <v>180</v>
      </c>
      <c r="G252" s="153" t="s">
        <v>881</v>
      </c>
      <c r="H252" s="154">
        <v>5544</v>
      </c>
      <c r="I252" s="152">
        <v>4</v>
      </c>
      <c r="J252" s="192">
        <f>อุดรธานี!F75</f>
        <v>504448.96</v>
      </c>
      <c r="K252" s="192">
        <f>อุดรธานี!AM75</f>
        <v>1400837.8699999999</v>
      </c>
      <c r="L252" s="192">
        <f>อุดรธานี!AN75</f>
        <v>4276165.8900000006</v>
      </c>
      <c r="M252" s="192">
        <f>อุดรธานี!AO75</f>
        <v>3728909.95</v>
      </c>
      <c r="N252" s="153"/>
      <c r="O252" s="153"/>
      <c r="P252" s="153"/>
      <c r="Q252" s="131">
        <f t="shared" si="22"/>
        <v>547255.94000000041</v>
      </c>
      <c r="R252" s="132">
        <f t="shared" si="23"/>
        <v>771.31419372294386</v>
      </c>
    </row>
    <row r="253" spans="1:18" hidden="1" x14ac:dyDescent="0.35">
      <c r="A253" s="138">
        <v>17</v>
      </c>
      <c r="B253" s="139" t="s">
        <v>64</v>
      </c>
      <c r="C253" s="139" t="s">
        <v>33</v>
      </c>
      <c r="D253" s="139" t="s">
        <v>99</v>
      </c>
      <c r="E253" s="139" t="s">
        <v>34</v>
      </c>
      <c r="F253" s="139" t="s">
        <v>180</v>
      </c>
      <c r="G253" s="139" t="s">
        <v>882</v>
      </c>
      <c r="H253" s="140">
        <v>2866</v>
      </c>
      <c r="I253" s="138">
        <v>2</v>
      </c>
      <c r="J253" s="192">
        <f>อุดรธานี!F76</f>
        <v>831208.51</v>
      </c>
      <c r="K253" s="192">
        <f>อุดรธานี!AM76</f>
        <v>1215171.1400000001</v>
      </c>
      <c r="L253" s="192">
        <f>อุดรธานี!AN76</f>
        <v>3613828.01</v>
      </c>
      <c r="M253" s="192">
        <f>อุดรธานี!AO76</f>
        <v>2958211.29</v>
      </c>
      <c r="N253" s="139"/>
      <c r="O253" s="139"/>
      <c r="P253" s="139"/>
      <c r="Q253" s="131">
        <f t="shared" si="22"/>
        <v>655616.71999999974</v>
      </c>
      <c r="R253" s="132">
        <f t="shared" si="23"/>
        <v>1260.9309176552686</v>
      </c>
    </row>
    <row r="254" spans="1:18" s="150" customFormat="1" hidden="1" x14ac:dyDescent="0.35">
      <c r="A254" s="144">
        <v>4</v>
      </c>
      <c r="B254" s="145" t="s">
        <v>64</v>
      </c>
      <c r="C254" s="145"/>
      <c r="D254" s="145"/>
      <c r="E254" s="145" t="s">
        <v>77</v>
      </c>
      <c r="F254" s="145"/>
      <c r="G254" s="145" t="s">
        <v>312</v>
      </c>
      <c r="H254" s="151">
        <f>SUM(H237:H252)</f>
        <v>69316</v>
      </c>
      <c r="I254" s="144"/>
      <c r="J254" s="147">
        <f>SUM(J237:J252)</f>
        <v>7001278.0699999994</v>
      </c>
      <c r="K254" s="147">
        <f>SUM(K237:K252)</f>
        <v>11144712.769999998</v>
      </c>
      <c r="L254" s="147">
        <f>SUM(L237:L252)</f>
        <v>51269365.190000005</v>
      </c>
      <c r="M254" s="147">
        <f>SUM(M237:M252)</f>
        <v>50532479.470000006</v>
      </c>
      <c r="N254" s="145">
        <v>16</v>
      </c>
      <c r="O254" s="145">
        <v>16</v>
      </c>
      <c r="P254" s="145">
        <f>N254-O254</f>
        <v>0</v>
      </c>
      <c r="Q254" s="148">
        <f t="shared" si="22"/>
        <v>736885.71999999881</v>
      </c>
      <c r="R254" s="149">
        <f>L254/H254</f>
        <v>739.64690966010744</v>
      </c>
    </row>
    <row r="255" spans="1:18" hidden="1" x14ac:dyDescent="0.35">
      <c r="A255" s="138">
        <v>1</v>
      </c>
      <c r="B255" s="139" t="s">
        <v>64</v>
      </c>
      <c r="C255" s="139" t="s">
        <v>35</v>
      </c>
      <c r="D255" s="139" t="s">
        <v>113</v>
      </c>
      <c r="E255" s="139" t="s">
        <v>36</v>
      </c>
      <c r="F255" s="139" t="s">
        <v>210</v>
      </c>
      <c r="G255" s="139" t="s">
        <v>313</v>
      </c>
      <c r="H255" s="140"/>
      <c r="I255" s="138"/>
      <c r="J255" s="141"/>
      <c r="K255" s="142"/>
      <c r="L255" s="143"/>
      <c r="M255" s="143"/>
      <c r="N255" s="139"/>
      <c r="O255" s="139"/>
      <c r="P255" s="139"/>
    </row>
    <row r="256" spans="1:18" hidden="1" x14ac:dyDescent="0.35">
      <c r="A256" s="138">
        <v>2</v>
      </c>
      <c r="B256" s="139" t="s">
        <v>64</v>
      </c>
      <c r="C256" s="139" t="s">
        <v>35</v>
      </c>
      <c r="D256" s="139" t="s">
        <v>113</v>
      </c>
      <c r="E256" s="139" t="s">
        <v>36</v>
      </c>
      <c r="F256" s="139" t="s">
        <v>180</v>
      </c>
      <c r="G256" s="139" t="s">
        <v>883</v>
      </c>
      <c r="H256" s="140">
        <v>3680</v>
      </c>
      <c r="I256" s="138">
        <v>3</v>
      </c>
      <c r="J256" s="141">
        <f>อุดรธานี!F77</f>
        <v>101297.86</v>
      </c>
      <c r="K256" s="142">
        <f>อุดรธานี!AM77</f>
        <v>-174076.30000000005</v>
      </c>
      <c r="L256" s="143">
        <f>อุดรธานี!AN77</f>
        <v>2136933.37</v>
      </c>
      <c r="M256" s="143">
        <f>อุดรธานี!AO77</f>
        <v>2876149.3</v>
      </c>
      <c r="N256" s="139"/>
      <c r="O256" s="139"/>
      <c r="P256" s="139"/>
      <c r="Q256" s="131">
        <f t="shared" si="22"/>
        <v>-739215.9299999997</v>
      </c>
      <c r="R256" s="132">
        <f t="shared" si="23"/>
        <v>580.68841576086959</v>
      </c>
    </row>
    <row r="257" spans="1:18" hidden="1" x14ac:dyDescent="0.35">
      <c r="A257" s="138">
        <v>3</v>
      </c>
      <c r="B257" s="139" t="s">
        <v>64</v>
      </c>
      <c r="C257" s="139" t="s">
        <v>35</v>
      </c>
      <c r="D257" s="139" t="s">
        <v>113</v>
      </c>
      <c r="E257" s="139" t="s">
        <v>36</v>
      </c>
      <c r="F257" s="139" t="s">
        <v>180</v>
      </c>
      <c r="G257" s="139" t="s">
        <v>884</v>
      </c>
      <c r="H257" s="140">
        <v>5005</v>
      </c>
      <c r="I257" s="138">
        <v>4</v>
      </c>
      <c r="J257" s="141">
        <f>อุดรธานี!F78</f>
        <v>127921.05</v>
      </c>
      <c r="K257" s="142">
        <f>อุดรธานี!AM78</f>
        <v>-56476.149999999994</v>
      </c>
      <c r="L257" s="143">
        <f>อุดรธานี!AN78</f>
        <v>3668445.04</v>
      </c>
      <c r="M257" s="143">
        <f>อุดรธานี!AO78</f>
        <v>3962634.8099999996</v>
      </c>
      <c r="N257" s="139"/>
      <c r="O257" s="139"/>
      <c r="P257" s="139"/>
      <c r="Q257" s="131">
        <f t="shared" si="22"/>
        <v>-294189.76999999955</v>
      </c>
      <c r="R257" s="132">
        <f t="shared" si="23"/>
        <v>732.95605194805194</v>
      </c>
    </row>
    <row r="258" spans="1:18" hidden="1" x14ac:dyDescent="0.35">
      <c r="A258" s="138">
        <v>4</v>
      </c>
      <c r="B258" s="139" t="s">
        <v>64</v>
      </c>
      <c r="C258" s="139" t="s">
        <v>35</v>
      </c>
      <c r="D258" s="139" t="s">
        <v>113</v>
      </c>
      <c r="E258" s="139" t="s">
        <v>36</v>
      </c>
      <c r="F258" s="139" t="s">
        <v>180</v>
      </c>
      <c r="G258" s="139" t="s">
        <v>885</v>
      </c>
      <c r="H258" s="140">
        <v>3048</v>
      </c>
      <c r="I258" s="138">
        <v>3</v>
      </c>
      <c r="J258" s="141">
        <f>อุดรธานี!F79</f>
        <v>61746.47</v>
      </c>
      <c r="K258" s="142">
        <f>อุดรธานี!AM79</f>
        <v>1228.429999999993</v>
      </c>
      <c r="L258" s="143">
        <f>อุดรธานี!AN79</f>
        <v>2919361.3000000003</v>
      </c>
      <c r="M258" s="143">
        <f>อุดรธานี!AO79</f>
        <v>3066994.67</v>
      </c>
      <c r="N258" s="139"/>
      <c r="O258" s="139"/>
      <c r="P258" s="139"/>
      <c r="Q258" s="131">
        <f t="shared" si="22"/>
        <v>-147633.36999999965</v>
      </c>
      <c r="R258" s="132">
        <f t="shared" si="23"/>
        <v>957.79570209973758</v>
      </c>
    </row>
    <row r="259" spans="1:18" hidden="1" x14ac:dyDescent="0.35">
      <c r="A259" s="138">
        <v>5</v>
      </c>
      <c r="B259" s="139" t="s">
        <v>64</v>
      </c>
      <c r="C259" s="139" t="s">
        <v>35</v>
      </c>
      <c r="D259" s="139" t="s">
        <v>113</v>
      </c>
      <c r="E259" s="139" t="s">
        <v>36</v>
      </c>
      <c r="F259" s="139" t="s">
        <v>180</v>
      </c>
      <c r="G259" s="139" t="s">
        <v>886</v>
      </c>
      <c r="H259" s="140">
        <v>6117</v>
      </c>
      <c r="I259" s="138">
        <v>5</v>
      </c>
      <c r="J259" s="141">
        <f>อุดรธานี!F80</f>
        <v>211315.67</v>
      </c>
      <c r="K259" s="142">
        <f>อุดรธานี!AM80</f>
        <v>170550.71000000002</v>
      </c>
      <c r="L259" s="143">
        <f>อุดรธานี!AN80</f>
        <v>3946824.07</v>
      </c>
      <c r="M259" s="143">
        <f>อุดรธานี!AO80</f>
        <v>4143124.54</v>
      </c>
      <c r="N259" s="139"/>
      <c r="O259" s="139"/>
      <c r="P259" s="139"/>
      <c r="Q259" s="131">
        <f t="shared" si="22"/>
        <v>-196300.4700000002</v>
      </c>
      <c r="R259" s="132">
        <f t="shared" si="23"/>
        <v>645.22217917279704</v>
      </c>
    </row>
    <row r="260" spans="1:18" hidden="1" x14ac:dyDescent="0.35">
      <c r="A260" s="138">
        <v>6</v>
      </c>
      <c r="B260" s="139" t="s">
        <v>64</v>
      </c>
      <c r="C260" s="139" t="s">
        <v>35</v>
      </c>
      <c r="D260" s="139" t="s">
        <v>113</v>
      </c>
      <c r="E260" s="139" t="s">
        <v>36</v>
      </c>
      <c r="F260" s="139" t="s">
        <v>180</v>
      </c>
      <c r="G260" s="139" t="s">
        <v>887</v>
      </c>
      <c r="H260" s="140">
        <v>3261</v>
      </c>
      <c r="I260" s="138">
        <v>3</v>
      </c>
      <c r="J260" s="141">
        <f>อุดรธานี!F81</f>
        <v>175371.56</v>
      </c>
      <c r="K260" s="142">
        <f>อุดรธานี!AM81</f>
        <v>-229077.8</v>
      </c>
      <c r="L260" s="143">
        <f>อุดรธานี!AN81</f>
        <v>2536253.56</v>
      </c>
      <c r="M260" s="200">
        <f>อุดรธานี!AO81</f>
        <v>3123993.4699999997</v>
      </c>
      <c r="N260" s="139"/>
      <c r="O260" s="139"/>
      <c r="P260" s="139"/>
      <c r="Q260" s="131">
        <f t="shared" si="22"/>
        <v>-587739.90999999968</v>
      </c>
      <c r="R260" s="132">
        <f t="shared" si="23"/>
        <v>777.75331493406929</v>
      </c>
    </row>
    <row r="261" spans="1:18" hidden="1" x14ac:dyDescent="0.35">
      <c r="A261" s="138">
        <v>7</v>
      </c>
      <c r="B261" s="139" t="s">
        <v>64</v>
      </c>
      <c r="C261" s="139" t="s">
        <v>35</v>
      </c>
      <c r="D261" s="139" t="s">
        <v>113</v>
      </c>
      <c r="E261" s="139" t="s">
        <v>36</v>
      </c>
      <c r="F261" s="139" t="s">
        <v>180</v>
      </c>
      <c r="G261" s="139" t="s">
        <v>888</v>
      </c>
      <c r="H261" s="140">
        <v>2381</v>
      </c>
      <c r="I261" s="138">
        <v>2</v>
      </c>
      <c r="J261" s="141">
        <f>อุดรธานี!F82</f>
        <v>364053.48</v>
      </c>
      <c r="K261" s="142">
        <f>อุดรธานี!AM82</f>
        <v>267295.15999999997</v>
      </c>
      <c r="L261" s="143">
        <f>อุดรธานี!AN82</f>
        <v>1786736.85</v>
      </c>
      <c r="M261" s="143">
        <f>อุดรธานี!AO82</f>
        <v>2005259.12</v>
      </c>
      <c r="N261" s="139"/>
      <c r="O261" s="139"/>
      <c r="P261" s="139"/>
      <c r="Q261" s="131">
        <f t="shared" si="22"/>
        <v>-218522.27000000002</v>
      </c>
      <c r="R261" s="132">
        <f t="shared" si="23"/>
        <v>750.41446871062578</v>
      </c>
    </row>
    <row r="262" spans="1:18" hidden="1" x14ac:dyDescent="0.35">
      <c r="A262" s="138">
        <v>8</v>
      </c>
      <c r="B262" s="139" t="s">
        <v>64</v>
      </c>
      <c r="C262" s="139" t="s">
        <v>35</v>
      </c>
      <c r="D262" s="139" t="s">
        <v>113</v>
      </c>
      <c r="E262" s="139" t="s">
        <v>36</v>
      </c>
      <c r="F262" s="139" t="s">
        <v>180</v>
      </c>
      <c r="G262" s="139" t="s">
        <v>889</v>
      </c>
      <c r="H262" s="140">
        <v>2712</v>
      </c>
      <c r="I262" s="138">
        <v>2</v>
      </c>
      <c r="J262" s="141">
        <f>อุดรธานี!F83</f>
        <v>198911.71</v>
      </c>
      <c r="K262" s="142">
        <f>อุดรธานี!AM83</f>
        <v>172467.89999999997</v>
      </c>
      <c r="L262" s="143">
        <f>อุดรธานี!AN83</f>
        <v>2922287.02</v>
      </c>
      <c r="M262" s="143">
        <f>อุดรธานี!AO83</f>
        <v>3132078.06</v>
      </c>
      <c r="N262" s="139"/>
      <c r="O262" s="139"/>
      <c r="P262" s="139"/>
      <c r="Q262" s="131">
        <f t="shared" ref="Q262:Q325" si="27">L262-M262</f>
        <v>-209791.04000000004</v>
      </c>
      <c r="R262" s="132">
        <f t="shared" ref="R262:R325" si="28">L262/H262</f>
        <v>1077.5394616519175</v>
      </c>
    </row>
    <row r="263" spans="1:18" hidden="1" x14ac:dyDescent="0.35">
      <c r="A263" s="138">
        <v>9</v>
      </c>
      <c r="B263" s="139" t="s">
        <v>64</v>
      </c>
      <c r="C263" s="139" t="s">
        <v>35</v>
      </c>
      <c r="D263" s="139" t="s">
        <v>113</v>
      </c>
      <c r="E263" s="139" t="s">
        <v>36</v>
      </c>
      <c r="F263" s="139" t="s">
        <v>180</v>
      </c>
      <c r="G263" s="139" t="s">
        <v>890</v>
      </c>
      <c r="H263" s="140">
        <v>1686</v>
      </c>
      <c r="I263" s="138">
        <v>2</v>
      </c>
      <c r="J263" s="141">
        <f>อุดรธานี!F84</f>
        <v>12195.43</v>
      </c>
      <c r="K263" s="142">
        <f>อุดรธานี!AM84</f>
        <v>-97666.41</v>
      </c>
      <c r="L263" s="143">
        <f>อุดรธานี!AN84</f>
        <v>1837694.65</v>
      </c>
      <c r="M263" s="200">
        <f>อุดรธานี!AO84</f>
        <v>2056010.18</v>
      </c>
      <c r="N263" s="139"/>
      <c r="O263" s="139"/>
      <c r="P263" s="139"/>
      <c r="Q263" s="131">
        <f t="shared" si="27"/>
        <v>-218315.53000000003</v>
      </c>
      <c r="R263" s="132">
        <f t="shared" si="28"/>
        <v>1089.9731020166073</v>
      </c>
    </row>
    <row r="264" spans="1:18" hidden="1" x14ac:dyDescent="0.35">
      <c r="A264" s="138">
        <v>10</v>
      </c>
      <c r="B264" s="139" t="s">
        <v>64</v>
      </c>
      <c r="C264" s="139" t="s">
        <v>35</v>
      </c>
      <c r="D264" s="139" t="s">
        <v>113</v>
      </c>
      <c r="E264" s="139" t="s">
        <v>36</v>
      </c>
      <c r="F264" s="139" t="s">
        <v>180</v>
      </c>
      <c r="G264" s="139" t="s">
        <v>891</v>
      </c>
      <c r="H264" s="140">
        <v>2512</v>
      </c>
      <c r="I264" s="138">
        <v>2</v>
      </c>
      <c r="J264" s="141">
        <f>อุดรธานี!F85</f>
        <v>26270.639999999999</v>
      </c>
      <c r="K264" s="142">
        <f>อุดรธานี!AM85</f>
        <v>-105026.90999999999</v>
      </c>
      <c r="L264" s="143">
        <f>อุดรธานี!AN85</f>
        <v>2023911.7999999998</v>
      </c>
      <c r="M264" s="143">
        <f>อุดรธานี!AO85</f>
        <v>2636087.83</v>
      </c>
      <c r="N264" s="139"/>
      <c r="O264" s="139"/>
      <c r="P264" s="139"/>
      <c r="Q264" s="131">
        <f t="shared" si="27"/>
        <v>-612176.03000000026</v>
      </c>
      <c r="R264" s="132">
        <f t="shared" si="28"/>
        <v>805.69737261146486</v>
      </c>
    </row>
    <row r="265" spans="1:18" s="150" customFormat="1" hidden="1" x14ac:dyDescent="0.35">
      <c r="A265" s="144">
        <v>5</v>
      </c>
      <c r="B265" s="145" t="s">
        <v>64</v>
      </c>
      <c r="C265" s="145"/>
      <c r="D265" s="145"/>
      <c r="E265" s="145" t="s">
        <v>77</v>
      </c>
      <c r="F265" s="145"/>
      <c r="G265" s="145" t="s">
        <v>314</v>
      </c>
      <c r="H265" s="151">
        <f>SUM(H247:H263)</f>
        <v>124797</v>
      </c>
      <c r="I265" s="144"/>
      <c r="J265" s="147">
        <f>SUM(J255:J264)</f>
        <v>1279083.8699999999</v>
      </c>
      <c r="K265" s="147">
        <f t="shared" ref="K265:M265" si="29">SUM(K255:K264)</f>
        <v>-50781.370000000039</v>
      </c>
      <c r="L265" s="147">
        <f t="shared" si="29"/>
        <v>23778447.66</v>
      </c>
      <c r="M265" s="147">
        <f t="shared" si="29"/>
        <v>27002331.979999997</v>
      </c>
      <c r="N265" s="145">
        <v>9</v>
      </c>
      <c r="O265" s="145">
        <v>9</v>
      </c>
      <c r="P265" s="145">
        <f>N265-O265</f>
        <v>0</v>
      </c>
      <c r="Q265" s="148">
        <f t="shared" si="27"/>
        <v>-3223884.3199999966</v>
      </c>
      <c r="R265" s="149">
        <f>L265/H265</f>
        <v>190.53701338974494</v>
      </c>
    </row>
    <row r="266" spans="1:18" hidden="1" x14ac:dyDescent="0.35">
      <c r="A266" s="138">
        <v>1</v>
      </c>
      <c r="B266" s="139" t="s">
        <v>64</v>
      </c>
      <c r="C266" s="139" t="s">
        <v>315</v>
      </c>
      <c r="D266" s="139" t="s">
        <v>120</v>
      </c>
      <c r="E266" s="139" t="s">
        <v>46</v>
      </c>
      <c r="F266" s="139" t="s">
        <v>210</v>
      </c>
      <c r="G266" s="139" t="s">
        <v>316</v>
      </c>
      <c r="H266" s="140"/>
      <c r="I266" s="138"/>
      <c r="J266" s="141"/>
      <c r="K266" s="142"/>
      <c r="L266" s="143"/>
      <c r="M266" s="143"/>
      <c r="N266" s="139"/>
      <c r="O266" s="139"/>
      <c r="P266" s="139"/>
    </row>
    <row r="267" spans="1:18" hidden="1" x14ac:dyDescent="0.35">
      <c r="A267" s="138">
        <v>2</v>
      </c>
      <c r="B267" s="139" t="s">
        <v>64</v>
      </c>
      <c r="C267" s="139" t="s">
        <v>315</v>
      </c>
      <c r="D267" s="139" t="s">
        <v>120</v>
      </c>
      <c r="E267" s="139" t="s">
        <v>46</v>
      </c>
      <c r="F267" s="139" t="s">
        <v>180</v>
      </c>
      <c r="G267" s="139" t="s">
        <v>892</v>
      </c>
      <c r="H267" s="140">
        <v>3664</v>
      </c>
      <c r="I267" s="138">
        <v>3</v>
      </c>
      <c r="J267" s="141">
        <f>อุดรธานี!F86</f>
        <v>325128.46000000002</v>
      </c>
      <c r="K267" s="142">
        <f>อุดรธานี!AM86</f>
        <v>354733.45</v>
      </c>
      <c r="L267" s="143">
        <f>อุดรธานี!AN86</f>
        <v>3059951.86</v>
      </c>
      <c r="M267" s="143">
        <f>อุดรธานี!AO86</f>
        <v>3246725.88</v>
      </c>
      <c r="N267" s="139"/>
      <c r="O267" s="139"/>
      <c r="P267" s="139"/>
      <c r="Q267" s="131">
        <f t="shared" si="27"/>
        <v>-186774.02000000002</v>
      </c>
      <c r="R267" s="132">
        <f t="shared" si="28"/>
        <v>835.13969978165937</v>
      </c>
    </row>
    <row r="268" spans="1:18" hidden="1" x14ac:dyDescent="0.35">
      <c r="A268" s="138">
        <v>3</v>
      </c>
      <c r="B268" s="139" t="s">
        <v>64</v>
      </c>
      <c r="C268" s="139" t="s">
        <v>315</v>
      </c>
      <c r="D268" s="139" t="s">
        <v>120</v>
      </c>
      <c r="E268" s="139" t="s">
        <v>46</v>
      </c>
      <c r="F268" s="139" t="s">
        <v>180</v>
      </c>
      <c r="G268" s="139" t="s">
        <v>893</v>
      </c>
      <c r="H268" s="140">
        <v>7927</v>
      </c>
      <c r="I268" s="138">
        <v>5</v>
      </c>
      <c r="J268" s="141">
        <f>อุดรธานี!F87</f>
        <v>1401751.56</v>
      </c>
      <c r="K268" s="142">
        <f>อุดรธานี!AM87</f>
        <v>1493554.9700000002</v>
      </c>
      <c r="L268" s="143">
        <f>อุดรธานี!AN87</f>
        <v>4577195.62</v>
      </c>
      <c r="M268" s="143">
        <f>อุดรธานี!AO87</f>
        <v>3701233.3</v>
      </c>
      <c r="N268" s="139"/>
      <c r="O268" s="139"/>
      <c r="P268" s="139"/>
      <c r="Q268" s="131">
        <f t="shared" si="27"/>
        <v>875962.3200000003</v>
      </c>
      <c r="R268" s="132">
        <f t="shared" si="28"/>
        <v>577.41839535763847</v>
      </c>
    </row>
    <row r="269" spans="1:18" hidden="1" x14ac:dyDescent="0.35">
      <c r="A269" s="138">
        <v>4</v>
      </c>
      <c r="B269" s="139" t="s">
        <v>64</v>
      </c>
      <c r="C269" s="139" t="s">
        <v>315</v>
      </c>
      <c r="D269" s="139" t="s">
        <v>120</v>
      </c>
      <c r="E269" s="139" t="s">
        <v>46</v>
      </c>
      <c r="F269" s="139" t="s">
        <v>180</v>
      </c>
      <c r="G269" s="139" t="s">
        <v>894</v>
      </c>
      <c r="H269" s="140">
        <v>7609</v>
      </c>
      <c r="I269" s="138">
        <v>5</v>
      </c>
      <c r="J269" s="141">
        <f>อุดรธานี!F88</f>
        <v>583463.72</v>
      </c>
      <c r="K269" s="142">
        <f>อุดรธานี!AM88</f>
        <v>502964.04000000004</v>
      </c>
      <c r="L269" s="143">
        <f>อุดรธานี!AN88</f>
        <v>3681745.8200000003</v>
      </c>
      <c r="M269" s="143">
        <f>อุดรธานี!AO88</f>
        <v>3472477.64</v>
      </c>
      <c r="N269" s="139"/>
      <c r="O269" s="139"/>
      <c r="P269" s="139"/>
      <c r="Q269" s="131">
        <f t="shared" si="27"/>
        <v>209268.18000000017</v>
      </c>
      <c r="R269" s="132">
        <f t="shared" si="28"/>
        <v>483.8672387961625</v>
      </c>
    </row>
    <row r="270" spans="1:18" hidden="1" x14ac:dyDescent="0.35">
      <c r="A270" s="138">
        <v>5</v>
      </c>
      <c r="B270" s="139" t="s">
        <v>64</v>
      </c>
      <c r="C270" s="139" t="s">
        <v>315</v>
      </c>
      <c r="D270" s="139" t="s">
        <v>120</v>
      </c>
      <c r="E270" s="139" t="s">
        <v>46</v>
      </c>
      <c r="F270" s="139" t="s">
        <v>180</v>
      </c>
      <c r="G270" s="139" t="s">
        <v>895</v>
      </c>
      <c r="H270" s="140">
        <v>6471</v>
      </c>
      <c r="I270" s="138">
        <v>5</v>
      </c>
      <c r="J270" s="141">
        <f>อุดรธานี!F89</f>
        <v>757320.28</v>
      </c>
      <c r="K270" s="142">
        <f>อุดรธานี!AM89</f>
        <v>863150.37000000011</v>
      </c>
      <c r="L270" s="143">
        <f>อุดรธานี!AN89</f>
        <v>4160609.94</v>
      </c>
      <c r="M270" s="143">
        <f>อุดรธานี!AO89</f>
        <v>4132259.64</v>
      </c>
      <c r="N270" s="139"/>
      <c r="O270" s="139"/>
      <c r="P270" s="139"/>
      <c r="Q270" s="131">
        <f t="shared" si="27"/>
        <v>28350.299999999814</v>
      </c>
      <c r="R270" s="132">
        <f t="shared" si="28"/>
        <v>642.96243857209083</v>
      </c>
    </row>
    <row r="271" spans="1:18" hidden="1" x14ac:dyDescent="0.35">
      <c r="A271" s="138">
        <v>6</v>
      </c>
      <c r="B271" s="139" t="s">
        <v>64</v>
      </c>
      <c r="C271" s="139" t="s">
        <v>315</v>
      </c>
      <c r="D271" s="139" t="s">
        <v>120</v>
      </c>
      <c r="E271" s="139" t="s">
        <v>46</v>
      </c>
      <c r="F271" s="139" t="s">
        <v>180</v>
      </c>
      <c r="G271" s="139" t="s">
        <v>896</v>
      </c>
      <c r="H271" s="140">
        <v>4146</v>
      </c>
      <c r="I271" s="138">
        <v>3</v>
      </c>
      <c r="J271" s="141">
        <f>อุดรธานี!F90</f>
        <v>556379.06999999995</v>
      </c>
      <c r="K271" s="142">
        <f>อุดรธานี!AM90</f>
        <v>701586.66999999993</v>
      </c>
      <c r="L271" s="143">
        <f>อุดรธานี!AN90</f>
        <v>2399054.19</v>
      </c>
      <c r="M271" s="143">
        <f>อุดรธานี!AO90</f>
        <v>2249311.5499999998</v>
      </c>
      <c r="N271" s="139"/>
      <c r="O271" s="139"/>
      <c r="P271" s="139"/>
      <c r="Q271" s="131">
        <f t="shared" si="27"/>
        <v>149742.64000000013</v>
      </c>
      <c r="R271" s="132">
        <f t="shared" si="28"/>
        <v>578.64307525325614</v>
      </c>
    </row>
    <row r="272" spans="1:18" hidden="1" x14ac:dyDescent="0.35">
      <c r="A272" s="138">
        <v>7</v>
      </c>
      <c r="B272" s="139" t="s">
        <v>64</v>
      </c>
      <c r="C272" s="139" t="s">
        <v>315</v>
      </c>
      <c r="D272" s="139" t="s">
        <v>120</v>
      </c>
      <c r="E272" s="139" t="s">
        <v>46</v>
      </c>
      <c r="F272" s="139" t="s">
        <v>180</v>
      </c>
      <c r="G272" s="139" t="s">
        <v>897</v>
      </c>
      <c r="H272" s="140">
        <v>8209</v>
      </c>
      <c r="I272" s="138">
        <v>5</v>
      </c>
      <c r="J272" s="141">
        <f>อุดรธานี!F91</f>
        <v>957886.72</v>
      </c>
      <c r="K272" s="142">
        <f>อุดรธานี!AM91</f>
        <v>743504.53</v>
      </c>
      <c r="L272" s="143">
        <f>อุดรธานี!AN91</f>
        <v>5224304.3899999997</v>
      </c>
      <c r="M272" s="143">
        <f>อุดรธานี!AO91</f>
        <v>4377450.3</v>
      </c>
      <c r="N272" s="139"/>
      <c r="O272" s="139"/>
      <c r="P272" s="139"/>
      <c r="Q272" s="131">
        <f t="shared" si="27"/>
        <v>846854.08999999985</v>
      </c>
      <c r="R272" s="132">
        <f t="shared" si="28"/>
        <v>636.41179071750514</v>
      </c>
    </row>
    <row r="273" spans="1:18" hidden="1" x14ac:dyDescent="0.35">
      <c r="A273" s="138">
        <v>8</v>
      </c>
      <c r="B273" s="139" t="s">
        <v>64</v>
      </c>
      <c r="C273" s="139" t="s">
        <v>315</v>
      </c>
      <c r="D273" s="139" t="s">
        <v>120</v>
      </c>
      <c r="E273" s="139" t="s">
        <v>46</v>
      </c>
      <c r="F273" s="139" t="s">
        <v>180</v>
      </c>
      <c r="G273" s="139" t="s">
        <v>898</v>
      </c>
      <c r="H273" s="140">
        <v>4164</v>
      </c>
      <c r="I273" s="138">
        <v>3</v>
      </c>
      <c r="J273" s="141">
        <f>อุดรธานี!F92</f>
        <v>413296.15</v>
      </c>
      <c r="K273" s="142">
        <f>อุดรธานี!AM92</f>
        <v>-85312.849999999919</v>
      </c>
      <c r="L273" s="143">
        <f>อุดรธานี!AN92</f>
        <v>3242635.4</v>
      </c>
      <c r="M273" s="143">
        <f>อุดรธานี!AO92</f>
        <v>3459490.69</v>
      </c>
      <c r="N273" s="139"/>
      <c r="O273" s="139"/>
      <c r="P273" s="139"/>
      <c r="Q273" s="131">
        <f t="shared" si="27"/>
        <v>-216855.29000000004</v>
      </c>
      <c r="R273" s="132">
        <f t="shared" si="28"/>
        <v>778.73088376560997</v>
      </c>
    </row>
    <row r="274" spans="1:18" hidden="1" x14ac:dyDescent="0.35">
      <c r="A274" s="138">
        <v>9</v>
      </c>
      <c r="B274" s="139" t="s">
        <v>64</v>
      </c>
      <c r="C274" s="139" t="s">
        <v>315</v>
      </c>
      <c r="D274" s="139" t="s">
        <v>120</v>
      </c>
      <c r="E274" s="139" t="s">
        <v>46</v>
      </c>
      <c r="F274" s="139" t="s">
        <v>180</v>
      </c>
      <c r="G274" s="139" t="s">
        <v>899</v>
      </c>
      <c r="H274" s="140">
        <v>6009</v>
      </c>
      <c r="I274" s="138">
        <v>5</v>
      </c>
      <c r="J274" s="141">
        <f>อุดรธานี!F93</f>
        <v>298062.27</v>
      </c>
      <c r="K274" s="142">
        <f>อุดรธานี!AM93</f>
        <v>244954.61000000002</v>
      </c>
      <c r="L274" s="143">
        <f>อุดรธานี!AN93</f>
        <v>3949537.7</v>
      </c>
      <c r="M274" s="143">
        <f>อุดรธานี!AO93</f>
        <v>4324348.09</v>
      </c>
      <c r="N274" s="139"/>
      <c r="O274" s="139"/>
      <c r="P274" s="139"/>
      <c r="Q274" s="131">
        <f t="shared" si="27"/>
        <v>-374810.38999999966</v>
      </c>
      <c r="R274" s="132">
        <f t="shared" si="28"/>
        <v>657.2703777666834</v>
      </c>
    </row>
    <row r="275" spans="1:18" hidden="1" x14ac:dyDescent="0.35">
      <c r="A275" s="138">
        <v>10</v>
      </c>
      <c r="B275" s="139" t="s">
        <v>64</v>
      </c>
      <c r="C275" s="139" t="s">
        <v>315</v>
      </c>
      <c r="D275" s="139" t="s">
        <v>120</v>
      </c>
      <c r="E275" s="139" t="s">
        <v>46</v>
      </c>
      <c r="F275" s="139" t="s">
        <v>180</v>
      </c>
      <c r="G275" s="139" t="s">
        <v>900</v>
      </c>
      <c r="H275" s="140">
        <v>4497</v>
      </c>
      <c r="I275" s="138">
        <v>3</v>
      </c>
      <c r="J275" s="141">
        <f>อุดรธานี!F94</f>
        <v>527005.74</v>
      </c>
      <c r="K275" s="142">
        <f>อุดรธานี!AM94</f>
        <v>319551.23000000004</v>
      </c>
      <c r="L275" s="143">
        <f>อุดรธานี!AN94</f>
        <v>3957885.1500000004</v>
      </c>
      <c r="M275" s="143">
        <f>อุดรธานี!AO94</f>
        <v>3754327.12</v>
      </c>
      <c r="N275" s="139"/>
      <c r="O275" s="139"/>
      <c r="P275" s="139"/>
      <c r="Q275" s="131">
        <f t="shared" si="27"/>
        <v>203558.03000000026</v>
      </c>
      <c r="R275" s="132">
        <f t="shared" si="28"/>
        <v>880.11677785190136</v>
      </c>
    </row>
    <row r="276" spans="1:18" hidden="1" x14ac:dyDescent="0.35">
      <c r="A276" s="138">
        <v>11</v>
      </c>
      <c r="B276" s="139" t="s">
        <v>64</v>
      </c>
      <c r="C276" s="139" t="s">
        <v>315</v>
      </c>
      <c r="D276" s="139" t="s">
        <v>120</v>
      </c>
      <c r="E276" s="139" t="s">
        <v>46</v>
      </c>
      <c r="F276" s="139" t="s">
        <v>180</v>
      </c>
      <c r="G276" s="139" t="s">
        <v>901</v>
      </c>
      <c r="H276" s="140">
        <v>6523</v>
      </c>
      <c r="I276" s="138">
        <v>5</v>
      </c>
      <c r="J276" s="141">
        <f>อุดรธานี!F95</f>
        <v>288549.64</v>
      </c>
      <c r="K276" s="142">
        <f>อุดรธานี!AM95</f>
        <v>153252.41000000003</v>
      </c>
      <c r="L276" s="143">
        <f>อุดรธานี!AN95</f>
        <v>4174475.3299999996</v>
      </c>
      <c r="M276" s="143">
        <f>อุดรธานี!AO95</f>
        <v>4509111.22</v>
      </c>
      <c r="N276" s="139"/>
      <c r="O276" s="139"/>
      <c r="P276" s="139"/>
      <c r="Q276" s="131">
        <f t="shared" si="27"/>
        <v>-334635.89000000013</v>
      </c>
      <c r="R276" s="132">
        <f t="shared" si="28"/>
        <v>639.96249118503749</v>
      </c>
    </row>
    <row r="277" spans="1:18" hidden="1" x14ac:dyDescent="0.35">
      <c r="A277" s="138">
        <v>12</v>
      </c>
      <c r="B277" s="139" t="s">
        <v>64</v>
      </c>
      <c r="C277" s="139" t="s">
        <v>315</v>
      </c>
      <c r="D277" s="139" t="s">
        <v>120</v>
      </c>
      <c r="E277" s="139" t="s">
        <v>46</v>
      </c>
      <c r="F277" s="139" t="s">
        <v>180</v>
      </c>
      <c r="G277" s="139" t="s">
        <v>902</v>
      </c>
      <c r="H277" s="140">
        <v>4131</v>
      </c>
      <c r="I277" s="138">
        <v>3</v>
      </c>
      <c r="J277" s="141">
        <f>อุดรธานี!F96</f>
        <v>200148.21</v>
      </c>
      <c r="K277" s="142">
        <f>อุดรธานี!AM96</f>
        <v>42014.760000000009</v>
      </c>
      <c r="L277" s="143">
        <f>อุดรธานี!AN96</f>
        <v>3227713.63</v>
      </c>
      <c r="M277" s="143">
        <f>อุดรธานี!AO96</f>
        <v>3502100.2299999995</v>
      </c>
      <c r="N277" s="139"/>
      <c r="O277" s="139"/>
      <c r="P277" s="139"/>
      <c r="Q277" s="131">
        <f t="shared" si="27"/>
        <v>-274386.59999999963</v>
      </c>
      <c r="R277" s="132">
        <f t="shared" si="28"/>
        <v>781.33953764221735</v>
      </c>
    </row>
    <row r="278" spans="1:18" hidden="1" x14ac:dyDescent="0.35">
      <c r="A278" s="138">
        <v>13</v>
      </c>
      <c r="B278" s="139" t="s">
        <v>64</v>
      </c>
      <c r="C278" s="139" t="s">
        <v>315</v>
      </c>
      <c r="D278" s="139" t="s">
        <v>120</v>
      </c>
      <c r="E278" s="139" t="s">
        <v>46</v>
      </c>
      <c r="F278" s="139" t="s">
        <v>180</v>
      </c>
      <c r="G278" s="139" t="s">
        <v>903</v>
      </c>
      <c r="H278" s="140">
        <v>5378</v>
      </c>
      <c r="I278" s="138">
        <v>4</v>
      </c>
      <c r="J278" s="141">
        <f>อุดรธานี!F97</f>
        <v>144799.92000000001</v>
      </c>
      <c r="K278" s="142">
        <f>อุดรธานี!AM97</f>
        <v>-149007.52999999997</v>
      </c>
      <c r="L278" s="143">
        <f>อุดรธานี!AN97</f>
        <v>3107362.8100000005</v>
      </c>
      <c r="M278" s="143">
        <f>อุดรธานี!AO97</f>
        <v>3285358.9899999998</v>
      </c>
      <c r="N278" s="139"/>
      <c r="O278" s="139"/>
      <c r="P278" s="139"/>
      <c r="Q278" s="131">
        <f t="shared" si="27"/>
        <v>-177996.17999999924</v>
      </c>
      <c r="R278" s="132">
        <f t="shared" si="28"/>
        <v>577.79152287095587</v>
      </c>
    </row>
    <row r="279" spans="1:18" hidden="1" x14ac:dyDescent="0.35">
      <c r="A279" s="138">
        <v>14</v>
      </c>
      <c r="B279" s="139" t="s">
        <v>64</v>
      </c>
      <c r="C279" s="139" t="s">
        <v>315</v>
      </c>
      <c r="D279" s="139" t="s">
        <v>120</v>
      </c>
      <c r="E279" s="139" t="s">
        <v>46</v>
      </c>
      <c r="F279" s="139" t="s">
        <v>180</v>
      </c>
      <c r="G279" s="139" t="s">
        <v>904</v>
      </c>
      <c r="H279" s="140">
        <v>4212</v>
      </c>
      <c r="I279" s="138">
        <v>3</v>
      </c>
      <c r="J279" s="141">
        <f>อุดรธานี!F98</f>
        <v>264790.90999999997</v>
      </c>
      <c r="K279" s="142">
        <f>อุดรธานี!AM98</f>
        <v>351108.00999999995</v>
      </c>
      <c r="L279" s="143">
        <f>อุดรธานี!AN98</f>
        <v>3793387.0999999996</v>
      </c>
      <c r="M279" s="143">
        <f>อุดรธานี!AO98</f>
        <v>3439732.65</v>
      </c>
      <c r="N279" s="139"/>
      <c r="O279" s="139"/>
      <c r="P279" s="139"/>
      <c r="Q279" s="131">
        <f t="shared" si="27"/>
        <v>353654.44999999972</v>
      </c>
      <c r="R279" s="132">
        <f t="shared" si="28"/>
        <v>900.61422127255457</v>
      </c>
    </row>
    <row r="280" spans="1:18" hidden="1" x14ac:dyDescent="0.35">
      <c r="A280" s="138">
        <v>15</v>
      </c>
      <c r="B280" s="139" t="s">
        <v>64</v>
      </c>
      <c r="C280" s="139" t="s">
        <v>315</v>
      </c>
      <c r="D280" s="139" t="s">
        <v>120</v>
      </c>
      <c r="E280" s="139" t="s">
        <v>46</v>
      </c>
      <c r="F280" s="139" t="s">
        <v>180</v>
      </c>
      <c r="G280" s="139" t="s">
        <v>905</v>
      </c>
      <c r="H280" s="140">
        <v>3326</v>
      </c>
      <c r="I280" s="138">
        <v>3</v>
      </c>
      <c r="J280" s="141">
        <f>อุดรธานี!F99</f>
        <v>145961.56</v>
      </c>
      <c r="K280" s="142">
        <f>อุดรธานี!AM99</f>
        <v>127232.35</v>
      </c>
      <c r="L280" s="143">
        <f>อุดรธานี!AN99</f>
        <v>2391457.08</v>
      </c>
      <c r="M280" s="143">
        <f>อุดรธานี!AO99</f>
        <v>2558446.0900000003</v>
      </c>
      <c r="N280" s="139"/>
      <c r="O280" s="139"/>
      <c r="P280" s="139"/>
      <c r="Q280" s="131">
        <f t="shared" si="27"/>
        <v>-166989.01000000024</v>
      </c>
      <c r="R280" s="132">
        <f t="shared" si="28"/>
        <v>719.01896572459418</v>
      </c>
    </row>
    <row r="281" spans="1:18" s="150" customFormat="1" hidden="1" x14ac:dyDescent="0.35">
      <c r="A281" s="144">
        <v>6</v>
      </c>
      <c r="B281" s="145" t="s">
        <v>64</v>
      </c>
      <c r="C281" s="145"/>
      <c r="D281" s="145"/>
      <c r="E281" s="145" t="s">
        <v>77</v>
      </c>
      <c r="F281" s="145"/>
      <c r="G281" s="145" t="s">
        <v>317</v>
      </c>
      <c r="H281" s="151">
        <f>SUM(H266:H280)</f>
        <v>76266</v>
      </c>
      <c r="I281" s="144"/>
      <c r="J281" s="147">
        <f>SUM(J266:J280)</f>
        <v>6864544.21</v>
      </c>
      <c r="K281" s="147">
        <f t="shared" ref="K281:M281" si="30">SUM(K266:K280)</f>
        <v>5663287.0200000005</v>
      </c>
      <c r="L281" s="147">
        <f t="shared" si="30"/>
        <v>50947316.020000003</v>
      </c>
      <c r="M281" s="147">
        <f t="shared" si="30"/>
        <v>50012373.390000008</v>
      </c>
      <c r="N281" s="145">
        <v>14</v>
      </c>
      <c r="O281" s="145">
        <v>14</v>
      </c>
      <c r="P281" s="145">
        <f>N281-O281</f>
        <v>0</v>
      </c>
      <c r="Q281" s="148">
        <f t="shared" si="27"/>
        <v>934942.62999999523</v>
      </c>
      <c r="R281" s="149">
        <f>L281/H281</f>
        <v>668.02134660268018</v>
      </c>
    </row>
    <row r="282" spans="1:18" hidden="1" x14ac:dyDescent="0.35">
      <c r="A282" s="138">
        <v>1</v>
      </c>
      <c r="B282" s="139" t="s">
        <v>64</v>
      </c>
      <c r="C282" s="139" t="s">
        <v>318</v>
      </c>
      <c r="D282" s="139" t="s">
        <v>126</v>
      </c>
      <c r="E282" s="139" t="s">
        <v>47</v>
      </c>
      <c r="F282" s="139" t="s">
        <v>210</v>
      </c>
      <c r="G282" s="139" t="s">
        <v>319</v>
      </c>
      <c r="H282" s="140"/>
      <c r="I282" s="138"/>
      <c r="J282" s="141"/>
      <c r="K282" s="142"/>
      <c r="L282" s="143"/>
      <c r="M282" s="143"/>
      <c r="N282" s="139"/>
      <c r="O282" s="139"/>
      <c r="P282" s="139"/>
    </row>
    <row r="283" spans="1:18" hidden="1" x14ac:dyDescent="0.35">
      <c r="A283" s="138">
        <v>2</v>
      </c>
      <c r="B283" s="139" t="s">
        <v>64</v>
      </c>
      <c r="C283" s="139" t="s">
        <v>318</v>
      </c>
      <c r="D283" s="139" t="s">
        <v>126</v>
      </c>
      <c r="E283" s="139" t="s">
        <v>47</v>
      </c>
      <c r="F283" s="139" t="s">
        <v>180</v>
      </c>
      <c r="G283" s="139" t="s">
        <v>906</v>
      </c>
      <c r="H283" s="140">
        <v>2523</v>
      </c>
      <c r="I283" s="138">
        <v>2</v>
      </c>
      <c r="J283" s="141">
        <f>อุดรธานี!F100</f>
        <v>338757.36</v>
      </c>
      <c r="K283" s="142">
        <f>อุดรธานี!AM100</f>
        <v>459729.81</v>
      </c>
      <c r="L283" s="143">
        <f>อุดรธานี!AN100</f>
        <v>2033562.95</v>
      </c>
      <c r="M283" s="143">
        <f>อุดรธานี!AO100</f>
        <v>2170280.39</v>
      </c>
      <c r="N283" s="139"/>
      <c r="O283" s="139"/>
      <c r="P283" s="139"/>
      <c r="Q283" s="131">
        <f t="shared" si="27"/>
        <v>-136717.44000000018</v>
      </c>
      <c r="R283" s="132">
        <f t="shared" si="28"/>
        <v>806.00988902100676</v>
      </c>
    </row>
    <row r="284" spans="1:18" hidden="1" x14ac:dyDescent="0.35">
      <c r="A284" s="138">
        <v>3</v>
      </c>
      <c r="B284" s="139" t="s">
        <v>64</v>
      </c>
      <c r="C284" s="139" t="s">
        <v>318</v>
      </c>
      <c r="D284" s="139" t="s">
        <v>126</v>
      </c>
      <c r="E284" s="139" t="s">
        <v>47</v>
      </c>
      <c r="F284" s="139" t="s">
        <v>180</v>
      </c>
      <c r="G284" s="139" t="s">
        <v>907</v>
      </c>
      <c r="H284" s="140">
        <v>5391</v>
      </c>
      <c r="I284" s="138">
        <v>4</v>
      </c>
      <c r="J284" s="141">
        <f>อุดรธานี!F101</f>
        <v>123873.34</v>
      </c>
      <c r="K284" s="142">
        <f>อุดรธานี!AM101</f>
        <v>209861.87999999995</v>
      </c>
      <c r="L284" s="143">
        <f>อุดรธานี!AN101</f>
        <v>3461101.65</v>
      </c>
      <c r="M284" s="143">
        <f>อุดรธานี!AO101</f>
        <v>3529052.1100000003</v>
      </c>
      <c r="N284" s="139"/>
      <c r="O284" s="139"/>
      <c r="P284" s="139"/>
      <c r="Q284" s="131">
        <f t="shared" si="27"/>
        <v>-67950.460000000428</v>
      </c>
      <c r="R284" s="132">
        <f t="shared" si="28"/>
        <v>642.0147746243739</v>
      </c>
    </row>
    <row r="285" spans="1:18" hidden="1" x14ac:dyDescent="0.35">
      <c r="A285" s="138">
        <v>4</v>
      </c>
      <c r="B285" s="139" t="s">
        <v>64</v>
      </c>
      <c r="C285" s="139" t="s">
        <v>318</v>
      </c>
      <c r="D285" s="139" t="s">
        <v>126</v>
      </c>
      <c r="E285" s="139" t="s">
        <v>47</v>
      </c>
      <c r="F285" s="139" t="s">
        <v>180</v>
      </c>
      <c r="G285" s="139" t="s">
        <v>908</v>
      </c>
      <c r="H285" s="140">
        <v>2709</v>
      </c>
      <c r="I285" s="138">
        <v>2</v>
      </c>
      <c r="J285" s="141">
        <f>อุดรธานี!F102</f>
        <v>47889.37</v>
      </c>
      <c r="K285" s="142">
        <f>อุดรธานี!AM102</f>
        <v>84912.049999999988</v>
      </c>
      <c r="L285" s="143">
        <f>อุดรธานี!AN102</f>
        <v>2190707.7999999998</v>
      </c>
      <c r="M285" s="143">
        <f>อุดรธานี!AO102</f>
        <v>2219586.3200000003</v>
      </c>
      <c r="N285" s="139"/>
      <c r="O285" s="139"/>
      <c r="P285" s="139"/>
      <c r="Q285" s="131">
        <f t="shared" si="27"/>
        <v>-28878.520000000484</v>
      </c>
      <c r="R285" s="132">
        <f t="shared" si="28"/>
        <v>808.67766703580651</v>
      </c>
    </row>
    <row r="286" spans="1:18" hidden="1" x14ac:dyDescent="0.35">
      <c r="A286" s="138">
        <v>5</v>
      </c>
      <c r="B286" s="139" t="s">
        <v>64</v>
      </c>
      <c r="C286" s="139" t="s">
        <v>318</v>
      </c>
      <c r="D286" s="139" t="s">
        <v>126</v>
      </c>
      <c r="E286" s="139" t="s">
        <v>47</v>
      </c>
      <c r="F286" s="139" t="s">
        <v>180</v>
      </c>
      <c r="G286" s="139" t="s">
        <v>909</v>
      </c>
      <c r="H286" s="140">
        <v>3276</v>
      </c>
      <c r="I286" s="138">
        <v>3</v>
      </c>
      <c r="J286" s="141">
        <f>อุดรธานี!F103</f>
        <v>46118.12</v>
      </c>
      <c r="K286" s="142">
        <f>อุดรธานี!AM103</f>
        <v>7186.6900000000023</v>
      </c>
      <c r="L286" s="143">
        <f>อุดรธานี!AN103</f>
        <v>2418121.33</v>
      </c>
      <c r="M286" s="143">
        <f>อุดรธานี!AO103</f>
        <v>2653101.5299999998</v>
      </c>
      <c r="N286" s="139"/>
      <c r="O286" s="139"/>
      <c r="P286" s="139"/>
      <c r="Q286" s="131">
        <f t="shared" si="27"/>
        <v>-234980.19999999972</v>
      </c>
      <c r="R286" s="132">
        <f t="shared" si="28"/>
        <v>738.13227411477419</v>
      </c>
    </row>
    <row r="287" spans="1:18" hidden="1" x14ac:dyDescent="0.35">
      <c r="A287" s="138">
        <v>6</v>
      </c>
      <c r="B287" s="139" t="s">
        <v>64</v>
      </c>
      <c r="C287" s="139" t="s">
        <v>318</v>
      </c>
      <c r="D287" s="139" t="s">
        <v>126</v>
      </c>
      <c r="E287" s="139" t="s">
        <v>47</v>
      </c>
      <c r="F287" s="139" t="s">
        <v>180</v>
      </c>
      <c r="G287" s="139" t="s">
        <v>910</v>
      </c>
      <c r="H287" s="140">
        <v>1694</v>
      </c>
      <c r="I287" s="138">
        <v>2</v>
      </c>
      <c r="J287" s="141">
        <f>อุดรธานี!F104</f>
        <v>253829.49</v>
      </c>
      <c r="K287" s="142">
        <f>อุดรธานี!AM104</f>
        <v>184009.19</v>
      </c>
      <c r="L287" s="143">
        <f>อุดรธานี!AN104</f>
        <v>2070353.3199999998</v>
      </c>
      <c r="M287" s="143">
        <f>อุดรธานี!AO104</f>
        <v>2199707.11</v>
      </c>
      <c r="N287" s="139"/>
      <c r="O287" s="139"/>
      <c r="P287" s="139"/>
      <c r="Q287" s="131">
        <f t="shared" si="27"/>
        <v>-129353.79000000004</v>
      </c>
      <c r="R287" s="132">
        <f t="shared" si="28"/>
        <v>1222.168429752066</v>
      </c>
    </row>
    <row r="288" spans="1:18" hidden="1" x14ac:dyDescent="0.35">
      <c r="A288" s="138">
        <v>7</v>
      </c>
      <c r="B288" s="139" t="s">
        <v>64</v>
      </c>
      <c r="C288" s="139" t="s">
        <v>318</v>
      </c>
      <c r="D288" s="139" t="s">
        <v>126</v>
      </c>
      <c r="E288" s="139" t="s">
        <v>47</v>
      </c>
      <c r="F288" s="139" t="s">
        <v>180</v>
      </c>
      <c r="G288" s="139" t="s">
        <v>911</v>
      </c>
      <c r="H288" s="140">
        <v>2072</v>
      </c>
      <c r="I288" s="138">
        <v>2</v>
      </c>
      <c r="J288" s="141">
        <f>อุดรธานี!F105</f>
        <v>213000.14</v>
      </c>
      <c r="K288" s="142">
        <f>อุดรธานี!AM105</f>
        <v>40691.510000000009</v>
      </c>
      <c r="L288" s="143">
        <f>อุดรธานี!AN105</f>
        <v>1937002.21</v>
      </c>
      <c r="M288" s="143">
        <f>อุดรธานี!AO105</f>
        <v>2233270.08</v>
      </c>
      <c r="N288" s="139"/>
      <c r="O288" s="139"/>
      <c r="P288" s="139"/>
      <c r="Q288" s="131">
        <f t="shared" si="27"/>
        <v>-296267.87000000011</v>
      </c>
      <c r="R288" s="132">
        <f t="shared" si="28"/>
        <v>934.84662644787647</v>
      </c>
    </row>
    <row r="289" spans="1:18" s="150" customFormat="1" hidden="1" x14ac:dyDescent="0.35">
      <c r="A289" s="144">
        <v>7</v>
      </c>
      <c r="B289" s="145" t="s">
        <v>64</v>
      </c>
      <c r="C289" s="145"/>
      <c r="D289" s="145"/>
      <c r="E289" s="145" t="s">
        <v>77</v>
      </c>
      <c r="F289" s="145"/>
      <c r="G289" s="145" t="s">
        <v>320</v>
      </c>
      <c r="H289" s="151">
        <f>SUM(H282:H288)</f>
        <v>17665</v>
      </c>
      <c r="I289" s="144"/>
      <c r="J289" s="147">
        <f>SUM(J282:J288)</f>
        <v>1023467.82</v>
      </c>
      <c r="K289" s="147">
        <f t="shared" ref="K289:M289" si="31">SUM(K282:K288)</f>
        <v>986391.12999999989</v>
      </c>
      <c r="L289" s="147">
        <f t="shared" si="31"/>
        <v>14110849.260000002</v>
      </c>
      <c r="M289" s="147">
        <f t="shared" si="31"/>
        <v>15004997.539999999</v>
      </c>
      <c r="N289" s="145">
        <v>6</v>
      </c>
      <c r="O289" s="145">
        <v>6</v>
      </c>
      <c r="P289" s="145">
        <f>N289-O289</f>
        <v>0</v>
      </c>
      <c r="Q289" s="148">
        <f t="shared" si="27"/>
        <v>-894148.27999999747</v>
      </c>
      <c r="R289" s="149">
        <f>L289/H289</f>
        <v>798.80267534673089</v>
      </c>
    </row>
    <row r="290" spans="1:18" hidden="1" x14ac:dyDescent="0.35">
      <c r="A290" s="138">
        <v>1</v>
      </c>
      <c r="B290" s="139" t="s">
        <v>64</v>
      </c>
      <c r="C290" s="139" t="s">
        <v>37</v>
      </c>
      <c r="D290" s="139" t="s">
        <v>131</v>
      </c>
      <c r="E290" s="139" t="s">
        <v>38</v>
      </c>
      <c r="F290" s="139" t="s">
        <v>210</v>
      </c>
      <c r="G290" s="139" t="s">
        <v>321</v>
      </c>
      <c r="H290" s="140"/>
      <c r="I290" s="138"/>
      <c r="J290" s="141"/>
      <c r="K290" s="142"/>
      <c r="L290" s="143"/>
      <c r="M290" s="143"/>
      <c r="N290" s="139"/>
      <c r="O290" s="139"/>
      <c r="P290" s="139"/>
    </row>
    <row r="291" spans="1:18" hidden="1" x14ac:dyDescent="0.35">
      <c r="A291" s="138">
        <v>2</v>
      </c>
      <c r="B291" s="139" t="s">
        <v>64</v>
      </c>
      <c r="C291" s="139" t="s">
        <v>37</v>
      </c>
      <c r="D291" s="139" t="s">
        <v>131</v>
      </c>
      <c r="E291" s="139" t="s">
        <v>38</v>
      </c>
      <c r="F291" s="139" t="s">
        <v>180</v>
      </c>
      <c r="G291" s="139" t="s">
        <v>912</v>
      </c>
      <c r="H291" s="140">
        <v>2599</v>
      </c>
      <c r="I291" s="138">
        <v>2</v>
      </c>
      <c r="J291" s="141">
        <f>อุดรธานี!F106</f>
        <v>433968.54</v>
      </c>
      <c r="K291" s="142">
        <f>อุดรธานี!AM106</f>
        <v>381341.25</v>
      </c>
      <c r="L291" s="143">
        <f>อุดรธานี!AN106</f>
        <v>1944012.62</v>
      </c>
      <c r="M291" s="143">
        <f>อุดรธานี!AO106</f>
        <v>2115521.25</v>
      </c>
      <c r="N291" s="139"/>
      <c r="O291" s="139"/>
      <c r="P291" s="139"/>
      <c r="Q291" s="131">
        <f t="shared" si="27"/>
        <v>-171508.62999999989</v>
      </c>
      <c r="R291" s="132">
        <f t="shared" si="28"/>
        <v>747.98484801846871</v>
      </c>
    </row>
    <row r="292" spans="1:18" hidden="1" x14ac:dyDescent="0.35">
      <c r="A292" s="138">
        <v>3</v>
      </c>
      <c r="B292" s="139" t="s">
        <v>64</v>
      </c>
      <c r="C292" s="139" t="s">
        <v>37</v>
      </c>
      <c r="D292" s="139" t="s">
        <v>131</v>
      </c>
      <c r="E292" s="139" t="s">
        <v>38</v>
      </c>
      <c r="F292" s="139" t="s">
        <v>180</v>
      </c>
      <c r="G292" s="139" t="s">
        <v>913</v>
      </c>
      <c r="H292" s="140">
        <v>7351</v>
      </c>
      <c r="I292" s="138">
        <v>5</v>
      </c>
      <c r="J292" s="141">
        <f>อุดรธานี!F107</f>
        <v>393259.25</v>
      </c>
      <c r="K292" s="142">
        <f>อุดรธานี!AM107</f>
        <v>380143.74000000005</v>
      </c>
      <c r="L292" s="143">
        <f>อุดรธานี!AN107</f>
        <v>5460961.2699999996</v>
      </c>
      <c r="M292" s="143">
        <f>อุดรธานี!AO107</f>
        <v>4785572.17</v>
      </c>
      <c r="N292" s="139"/>
      <c r="O292" s="139"/>
      <c r="P292" s="139"/>
      <c r="Q292" s="131">
        <f t="shared" si="27"/>
        <v>675389.09999999963</v>
      </c>
      <c r="R292" s="132">
        <f t="shared" si="28"/>
        <v>742.88685484968028</v>
      </c>
    </row>
    <row r="293" spans="1:18" hidden="1" x14ac:dyDescent="0.35">
      <c r="A293" s="138">
        <v>4</v>
      </c>
      <c r="B293" s="139" t="s">
        <v>64</v>
      </c>
      <c r="C293" s="139" t="s">
        <v>37</v>
      </c>
      <c r="D293" s="139" t="s">
        <v>131</v>
      </c>
      <c r="E293" s="139" t="s">
        <v>38</v>
      </c>
      <c r="F293" s="139" t="s">
        <v>180</v>
      </c>
      <c r="G293" s="139" t="s">
        <v>914</v>
      </c>
      <c r="H293" s="140">
        <v>6204</v>
      </c>
      <c r="I293" s="138">
        <v>5</v>
      </c>
      <c r="J293" s="141">
        <f>อุดรธานี!F108</f>
        <v>403165.76</v>
      </c>
      <c r="K293" s="142">
        <f>อุดรธานี!AM108</f>
        <v>244018.12</v>
      </c>
      <c r="L293" s="143">
        <f>อุดรธานี!AN108</f>
        <v>4524210.2600000007</v>
      </c>
      <c r="M293" s="143">
        <f>อุดรธานี!AO108</f>
        <v>4333182.62</v>
      </c>
      <c r="N293" s="139"/>
      <c r="O293" s="139"/>
      <c r="P293" s="139"/>
      <c r="Q293" s="131">
        <f t="shared" si="27"/>
        <v>191027.6400000006</v>
      </c>
      <c r="R293" s="132">
        <f t="shared" si="28"/>
        <v>729.24085428755654</v>
      </c>
    </row>
    <row r="294" spans="1:18" hidden="1" x14ac:dyDescent="0.35">
      <c r="A294" s="138">
        <v>5</v>
      </c>
      <c r="B294" s="139" t="s">
        <v>64</v>
      </c>
      <c r="C294" s="139" t="s">
        <v>37</v>
      </c>
      <c r="D294" s="139" t="s">
        <v>131</v>
      </c>
      <c r="E294" s="139" t="s">
        <v>38</v>
      </c>
      <c r="F294" s="139" t="s">
        <v>180</v>
      </c>
      <c r="G294" s="139" t="s">
        <v>915</v>
      </c>
      <c r="H294" s="140">
        <v>5587</v>
      </c>
      <c r="I294" s="138">
        <v>4</v>
      </c>
      <c r="J294" s="141">
        <f>อุดรธานี!F109</f>
        <v>513282.35</v>
      </c>
      <c r="K294" s="142">
        <f>อุดรธานี!AM109</f>
        <v>633606.42999999993</v>
      </c>
      <c r="L294" s="143">
        <f>อุดรธานี!AN109</f>
        <v>3574923.17</v>
      </c>
      <c r="M294" s="143">
        <f>อุดรธานี!AO109</f>
        <v>3585332.66</v>
      </c>
      <c r="N294" s="139"/>
      <c r="O294" s="139"/>
      <c r="P294" s="139"/>
      <c r="Q294" s="131">
        <f t="shared" si="27"/>
        <v>-10409.490000000224</v>
      </c>
      <c r="R294" s="132">
        <f t="shared" si="28"/>
        <v>639.86453731877566</v>
      </c>
    </row>
    <row r="295" spans="1:18" s="150" customFormat="1" hidden="1" x14ac:dyDescent="0.35">
      <c r="A295" s="144">
        <v>8</v>
      </c>
      <c r="B295" s="145" t="s">
        <v>64</v>
      </c>
      <c r="C295" s="145"/>
      <c r="D295" s="145"/>
      <c r="E295" s="145" t="s">
        <v>77</v>
      </c>
      <c r="F295" s="145"/>
      <c r="G295" s="145" t="s">
        <v>322</v>
      </c>
      <c r="H295" s="151">
        <f>SUM(H290:H294)</f>
        <v>21741</v>
      </c>
      <c r="I295" s="144"/>
      <c r="J295" s="147">
        <f>SUM(J290:J294)</f>
        <v>1743675.9</v>
      </c>
      <c r="K295" s="147">
        <f t="shared" ref="K295:M295" si="32">SUM(K290:K294)</f>
        <v>1639109.54</v>
      </c>
      <c r="L295" s="147">
        <f t="shared" si="32"/>
        <v>15504107.32</v>
      </c>
      <c r="M295" s="147">
        <f t="shared" si="32"/>
        <v>14819608.699999999</v>
      </c>
      <c r="N295" s="145">
        <v>4</v>
      </c>
      <c r="O295" s="145">
        <v>4</v>
      </c>
      <c r="P295" s="145">
        <f>N295-O295</f>
        <v>0</v>
      </c>
      <c r="Q295" s="148">
        <f t="shared" si="27"/>
        <v>684498.62000000104</v>
      </c>
      <c r="R295" s="149">
        <f>L295/H295</f>
        <v>713.12760774573383</v>
      </c>
    </row>
    <row r="296" spans="1:18" hidden="1" x14ac:dyDescent="0.35">
      <c r="A296" s="138">
        <v>1</v>
      </c>
      <c r="B296" s="139" t="s">
        <v>64</v>
      </c>
      <c r="C296" s="139" t="s">
        <v>323</v>
      </c>
      <c r="D296" s="139" t="s">
        <v>135</v>
      </c>
      <c r="E296" s="139" t="s">
        <v>48</v>
      </c>
      <c r="F296" s="139" t="s">
        <v>210</v>
      </c>
      <c r="G296" s="139" t="s">
        <v>324</v>
      </c>
      <c r="H296" s="140"/>
      <c r="I296" s="138"/>
      <c r="J296" s="141"/>
      <c r="K296" s="142"/>
      <c r="L296" s="143"/>
      <c r="M296" s="143"/>
      <c r="N296" s="139"/>
      <c r="O296" s="139"/>
      <c r="P296" s="139"/>
    </row>
    <row r="297" spans="1:18" hidden="1" x14ac:dyDescent="0.35">
      <c r="A297" s="138">
        <v>2</v>
      </c>
      <c r="B297" s="139" t="s">
        <v>64</v>
      </c>
      <c r="C297" s="139" t="s">
        <v>323</v>
      </c>
      <c r="D297" s="139" t="s">
        <v>135</v>
      </c>
      <c r="E297" s="139" t="s">
        <v>48</v>
      </c>
      <c r="F297" s="139" t="s">
        <v>180</v>
      </c>
      <c r="G297" s="139" t="s">
        <v>916</v>
      </c>
      <c r="H297" s="140">
        <v>3439</v>
      </c>
      <c r="I297" s="138">
        <v>3</v>
      </c>
      <c r="J297" s="141">
        <f>อุดรธานี!F110</f>
        <v>646170.31000000006</v>
      </c>
      <c r="K297" s="142">
        <f>อุดรธานี!AM110</f>
        <v>1033701.4600000002</v>
      </c>
      <c r="L297" s="143">
        <f>อุดรธานี!AN110</f>
        <v>2998185.4599999995</v>
      </c>
      <c r="M297" s="143">
        <f>อุดรธานี!AO110</f>
        <v>2940122.08</v>
      </c>
      <c r="N297" s="139"/>
      <c r="O297" s="139"/>
      <c r="P297" s="139"/>
      <c r="Q297" s="131">
        <f t="shared" si="27"/>
        <v>58063.379999999423</v>
      </c>
      <c r="R297" s="132">
        <f t="shared" si="28"/>
        <v>871.81897644664127</v>
      </c>
    </row>
    <row r="298" spans="1:18" hidden="1" x14ac:dyDescent="0.35">
      <c r="A298" s="138">
        <v>3</v>
      </c>
      <c r="B298" s="139" t="s">
        <v>64</v>
      </c>
      <c r="C298" s="139" t="s">
        <v>323</v>
      </c>
      <c r="D298" s="139" t="s">
        <v>135</v>
      </c>
      <c r="E298" s="139" t="s">
        <v>48</v>
      </c>
      <c r="F298" s="139" t="s">
        <v>180</v>
      </c>
      <c r="G298" s="139" t="s">
        <v>917</v>
      </c>
      <c r="H298" s="140">
        <v>3012</v>
      </c>
      <c r="I298" s="138">
        <v>3</v>
      </c>
      <c r="J298" s="141">
        <f>อุดรธานี!F111</f>
        <v>222323.05</v>
      </c>
      <c r="K298" s="142">
        <f>อุดรธานี!AM111</f>
        <v>126516.57</v>
      </c>
      <c r="L298" s="143">
        <f>อุดรธานี!AN111</f>
        <v>1494100.8299999998</v>
      </c>
      <c r="M298" s="143">
        <f>อุดรธานี!AO111</f>
        <v>1732051.76</v>
      </c>
      <c r="N298" s="139"/>
      <c r="O298" s="139"/>
      <c r="P298" s="139"/>
      <c r="Q298" s="131">
        <f t="shared" si="27"/>
        <v>-237950.93000000017</v>
      </c>
      <c r="R298" s="132">
        <f t="shared" si="28"/>
        <v>496.04941235059755</v>
      </c>
    </row>
    <row r="299" spans="1:18" hidden="1" x14ac:dyDescent="0.35">
      <c r="A299" s="138">
        <v>4</v>
      </c>
      <c r="B299" s="139" t="s">
        <v>64</v>
      </c>
      <c r="C299" s="139" t="s">
        <v>323</v>
      </c>
      <c r="D299" s="139" t="s">
        <v>135</v>
      </c>
      <c r="E299" s="139" t="s">
        <v>48</v>
      </c>
      <c r="F299" s="139" t="s">
        <v>180</v>
      </c>
      <c r="G299" s="139" t="s">
        <v>918</v>
      </c>
      <c r="H299" s="140">
        <v>1981</v>
      </c>
      <c r="I299" s="138">
        <v>2</v>
      </c>
      <c r="J299" s="141">
        <f>อุดรธานี!F112</f>
        <v>350864.74</v>
      </c>
      <c r="K299" s="142">
        <f>อุดรธานี!AM112</f>
        <v>563513.27</v>
      </c>
      <c r="L299" s="143">
        <f>อุดรธานี!AN112</f>
        <v>2593727.8600000003</v>
      </c>
      <c r="M299" s="143">
        <f>อุดรธานี!AO112</f>
        <v>2528580.37</v>
      </c>
      <c r="N299" s="139"/>
      <c r="O299" s="139"/>
      <c r="P299" s="139"/>
      <c r="Q299" s="131">
        <f t="shared" si="27"/>
        <v>65147.490000000224</v>
      </c>
      <c r="R299" s="132">
        <f t="shared" si="28"/>
        <v>1309.3023018677438</v>
      </c>
    </row>
    <row r="300" spans="1:18" hidden="1" x14ac:dyDescent="0.35">
      <c r="A300" s="138">
        <v>5</v>
      </c>
      <c r="B300" s="139" t="s">
        <v>64</v>
      </c>
      <c r="C300" s="139" t="s">
        <v>323</v>
      </c>
      <c r="D300" s="139" t="s">
        <v>135</v>
      </c>
      <c r="E300" s="139" t="s">
        <v>48</v>
      </c>
      <c r="F300" s="139" t="s">
        <v>180</v>
      </c>
      <c r="G300" s="139" t="s">
        <v>919</v>
      </c>
      <c r="H300" s="140">
        <v>1907</v>
      </c>
      <c r="I300" s="138">
        <v>2</v>
      </c>
      <c r="J300" s="141">
        <f>อุดรธานี!F113</f>
        <v>528664.31999999995</v>
      </c>
      <c r="K300" s="142">
        <f>อุดรธานี!AM113</f>
        <v>780688.41999999993</v>
      </c>
      <c r="L300" s="143">
        <f>อุดรธานี!AN113</f>
        <v>1482074.8900000001</v>
      </c>
      <c r="M300" s="143">
        <f>อุดรธานี!AO113</f>
        <v>1563360.2800000003</v>
      </c>
      <c r="N300" s="139"/>
      <c r="O300" s="139"/>
      <c r="P300" s="139"/>
      <c r="Q300" s="131">
        <f t="shared" si="27"/>
        <v>-81285.39000000013</v>
      </c>
      <c r="R300" s="132">
        <f t="shared" si="28"/>
        <v>777.17613529103312</v>
      </c>
    </row>
    <row r="301" spans="1:18" hidden="1" x14ac:dyDescent="0.35">
      <c r="A301" s="138">
        <v>6</v>
      </c>
      <c r="B301" s="139" t="s">
        <v>64</v>
      </c>
      <c r="C301" s="139" t="s">
        <v>323</v>
      </c>
      <c r="D301" s="139" t="s">
        <v>135</v>
      </c>
      <c r="E301" s="139" t="s">
        <v>48</v>
      </c>
      <c r="F301" s="139" t="s">
        <v>180</v>
      </c>
      <c r="G301" s="139" t="s">
        <v>920</v>
      </c>
      <c r="H301" s="140">
        <v>3127</v>
      </c>
      <c r="I301" s="138">
        <v>3</v>
      </c>
      <c r="J301" s="141">
        <f>อุดรธานี!F114</f>
        <v>275281.84999999998</v>
      </c>
      <c r="K301" s="142">
        <f>อุดรธานี!AM114</f>
        <v>117300.97999999998</v>
      </c>
      <c r="L301" s="143">
        <f>อุดรธานี!AN114</f>
        <v>2417707.1</v>
      </c>
      <c r="M301" s="143">
        <f>อุดรธานี!AO114</f>
        <v>2791971.95</v>
      </c>
      <c r="N301" s="139"/>
      <c r="O301" s="139"/>
      <c r="P301" s="139"/>
      <c r="Q301" s="131">
        <f t="shared" si="27"/>
        <v>-374264.85000000009</v>
      </c>
      <c r="R301" s="132">
        <f t="shared" si="28"/>
        <v>773.1714422769428</v>
      </c>
    </row>
    <row r="302" spans="1:18" hidden="1" x14ac:dyDescent="0.35">
      <c r="A302" s="138">
        <v>7</v>
      </c>
      <c r="B302" s="139" t="s">
        <v>64</v>
      </c>
      <c r="C302" s="139" t="s">
        <v>323</v>
      </c>
      <c r="D302" s="139" t="s">
        <v>135</v>
      </c>
      <c r="E302" s="139" t="s">
        <v>48</v>
      </c>
      <c r="F302" s="139" t="s">
        <v>180</v>
      </c>
      <c r="G302" s="139" t="s">
        <v>921</v>
      </c>
      <c r="H302" s="140">
        <v>2860</v>
      </c>
      <c r="I302" s="138">
        <v>2</v>
      </c>
      <c r="J302" s="141">
        <f>อุดรธานี!F115</f>
        <v>746861.24</v>
      </c>
      <c r="K302" s="142">
        <f>อุดรธานี!AM115</f>
        <v>916227.15999999992</v>
      </c>
      <c r="L302" s="143">
        <f>อุดรธานี!AN115</f>
        <v>2480680.4700000002</v>
      </c>
      <c r="M302" s="143">
        <f>อุดรธานี!AO115</f>
        <v>2775665.5999999996</v>
      </c>
      <c r="N302" s="139"/>
      <c r="O302" s="139"/>
      <c r="P302" s="139"/>
      <c r="Q302" s="131">
        <f t="shared" si="27"/>
        <v>-294985.12999999942</v>
      </c>
      <c r="R302" s="132">
        <f t="shared" si="28"/>
        <v>867.37079370629374</v>
      </c>
    </row>
    <row r="303" spans="1:18" hidden="1" x14ac:dyDescent="0.35">
      <c r="A303" s="138">
        <v>8</v>
      </c>
      <c r="B303" s="139" t="s">
        <v>64</v>
      </c>
      <c r="C303" s="139" t="s">
        <v>323</v>
      </c>
      <c r="D303" s="139" t="s">
        <v>135</v>
      </c>
      <c r="E303" s="139" t="s">
        <v>48</v>
      </c>
      <c r="F303" s="139" t="s">
        <v>180</v>
      </c>
      <c r="G303" s="139" t="s">
        <v>922</v>
      </c>
      <c r="H303" s="140">
        <v>3321</v>
      </c>
      <c r="I303" s="138">
        <v>3</v>
      </c>
      <c r="J303" s="141">
        <f>อุดรธานี!F116</f>
        <v>915950.5</v>
      </c>
      <c r="K303" s="142">
        <f>อุดรธานี!AM116</f>
        <v>1229575.5899999999</v>
      </c>
      <c r="L303" s="143">
        <f>อุดรธานี!AN116</f>
        <v>3356821.89</v>
      </c>
      <c r="M303" s="143">
        <f>อุดรธานี!AO116</f>
        <v>2444611.9700000002</v>
      </c>
      <c r="N303" s="139"/>
      <c r="O303" s="139"/>
      <c r="P303" s="139"/>
      <c r="Q303" s="131">
        <f t="shared" si="27"/>
        <v>912209.91999999993</v>
      </c>
      <c r="R303" s="132">
        <f t="shared" si="28"/>
        <v>1010.7864769647697</v>
      </c>
    </row>
    <row r="304" spans="1:18" hidden="1" x14ac:dyDescent="0.35">
      <c r="A304" s="138">
        <v>9</v>
      </c>
      <c r="B304" s="139" t="s">
        <v>64</v>
      </c>
      <c r="C304" s="139" t="s">
        <v>323</v>
      </c>
      <c r="D304" s="139" t="s">
        <v>135</v>
      </c>
      <c r="E304" s="139" t="s">
        <v>48</v>
      </c>
      <c r="F304" s="139" t="s">
        <v>180</v>
      </c>
      <c r="G304" s="139" t="s">
        <v>923</v>
      </c>
      <c r="H304" s="140">
        <v>3558</v>
      </c>
      <c r="I304" s="138">
        <v>3</v>
      </c>
      <c r="J304" s="141">
        <f>อุดรธานี!F117</f>
        <v>500707.92</v>
      </c>
      <c r="K304" s="142">
        <f>อุดรธานี!AM117</f>
        <v>686406.79999999993</v>
      </c>
      <c r="L304" s="143">
        <f>อุดรธานี!AN117</f>
        <v>2986812.77</v>
      </c>
      <c r="M304" s="143">
        <f>อุดรธานี!AO117</f>
        <v>3220766.4</v>
      </c>
      <c r="N304" s="139"/>
      <c r="O304" s="139"/>
      <c r="P304" s="139"/>
      <c r="Q304" s="131">
        <f t="shared" si="27"/>
        <v>-233953.62999999989</v>
      </c>
      <c r="R304" s="132">
        <f t="shared" si="28"/>
        <v>839.46396008993815</v>
      </c>
    </row>
    <row r="305" spans="1:18" hidden="1" x14ac:dyDescent="0.35">
      <c r="A305" s="138">
        <v>10</v>
      </c>
      <c r="B305" s="139" t="s">
        <v>64</v>
      </c>
      <c r="C305" s="139" t="s">
        <v>323</v>
      </c>
      <c r="D305" s="139" t="s">
        <v>135</v>
      </c>
      <c r="E305" s="139" t="s">
        <v>48</v>
      </c>
      <c r="F305" s="139" t="s">
        <v>180</v>
      </c>
      <c r="G305" s="139" t="s">
        <v>924</v>
      </c>
      <c r="H305" s="140">
        <v>1774</v>
      </c>
      <c r="I305" s="138">
        <v>2</v>
      </c>
      <c r="J305" s="141">
        <f>อุดรธานี!F118</f>
        <v>131713.07</v>
      </c>
      <c r="K305" s="142">
        <f>อุดรธานี!AM118</f>
        <v>-258378.36</v>
      </c>
      <c r="L305" s="143">
        <f>อุดรธานี!AN118</f>
        <v>2846895.4</v>
      </c>
      <c r="M305" s="143">
        <f>อุดรธานี!AO118</f>
        <v>3380046.58</v>
      </c>
      <c r="N305" s="139"/>
      <c r="O305" s="139"/>
      <c r="P305" s="139"/>
      <c r="Q305" s="131">
        <f t="shared" si="27"/>
        <v>-533151.18000000017</v>
      </c>
      <c r="R305" s="132">
        <f t="shared" si="28"/>
        <v>1604.7888387824125</v>
      </c>
    </row>
    <row r="306" spans="1:18" hidden="1" x14ac:dyDescent="0.35">
      <c r="A306" s="138">
        <v>11</v>
      </c>
      <c r="B306" s="139" t="s">
        <v>64</v>
      </c>
      <c r="C306" s="139" t="s">
        <v>323</v>
      </c>
      <c r="D306" s="139" t="s">
        <v>135</v>
      </c>
      <c r="E306" s="139" t="s">
        <v>48</v>
      </c>
      <c r="F306" s="139" t="s">
        <v>180</v>
      </c>
      <c r="G306" s="139" t="s">
        <v>925</v>
      </c>
      <c r="H306" s="140">
        <v>1942</v>
      </c>
      <c r="I306" s="138">
        <v>2</v>
      </c>
      <c r="J306" s="141">
        <f>อุดรธานี!F119</f>
        <v>149743.37</v>
      </c>
      <c r="K306" s="142">
        <f>อุดรธานี!AM119</f>
        <v>105021.29000000001</v>
      </c>
      <c r="L306" s="143">
        <f>อุดรธานี!AN119</f>
        <v>1638627.6199999999</v>
      </c>
      <c r="M306" s="143">
        <f>อุดรธานี!AO119</f>
        <v>2294909.2400000002</v>
      </c>
      <c r="N306" s="139"/>
      <c r="O306" s="139"/>
      <c r="P306" s="139"/>
      <c r="Q306" s="131">
        <f t="shared" si="27"/>
        <v>-656281.62000000034</v>
      </c>
      <c r="R306" s="132">
        <f t="shared" si="28"/>
        <v>843.78353244078266</v>
      </c>
    </row>
    <row r="307" spans="1:18" hidden="1" x14ac:dyDescent="0.35">
      <c r="A307" s="138">
        <v>12</v>
      </c>
      <c r="B307" s="139" t="s">
        <v>64</v>
      </c>
      <c r="C307" s="139" t="s">
        <v>323</v>
      </c>
      <c r="D307" s="139" t="s">
        <v>135</v>
      </c>
      <c r="E307" s="139" t="s">
        <v>48</v>
      </c>
      <c r="F307" s="139" t="s">
        <v>180</v>
      </c>
      <c r="G307" s="139" t="s">
        <v>926</v>
      </c>
      <c r="H307" s="140">
        <v>2702</v>
      </c>
      <c r="I307" s="138">
        <v>2</v>
      </c>
      <c r="J307" s="141">
        <f>อุดรธานี!F120</f>
        <v>121787.97</v>
      </c>
      <c r="K307" s="142">
        <f>อุดรธานี!AM120</f>
        <v>5269.9799999999814</v>
      </c>
      <c r="L307" s="143">
        <f>อุดรธานี!AN120</f>
        <v>2370019.2899999996</v>
      </c>
      <c r="M307" s="143">
        <f>อุดรธานี!AO120</f>
        <v>2847924.39</v>
      </c>
      <c r="N307" s="139"/>
      <c r="O307" s="139"/>
      <c r="P307" s="139"/>
      <c r="Q307" s="131">
        <f t="shared" si="27"/>
        <v>-477905.10000000056</v>
      </c>
      <c r="R307" s="132">
        <f t="shared" si="28"/>
        <v>877.13519245003681</v>
      </c>
    </row>
    <row r="308" spans="1:18" hidden="1" x14ac:dyDescent="0.35">
      <c r="A308" s="138">
        <v>13</v>
      </c>
      <c r="B308" s="139" t="s">
        <v>64</v>
      </c>
      <c r="C308" s="139" t="s">
        <v>323</v>
      </c>
      <c r="D308" s="139" t="s">
        <v>135</v>
      </c>
      <c r="E308" s="139" t="s">
        <v>48</v>
      </c>
      <c r="F308" s="139" t="s">
        <v>180</v>
      </c>
      <c r="G308" s="139" t="s">
        <v>927</v>
      </c>
      <c r="H308" s="140">
        <v>2772</v>
      </c>
      <c r="I308" s="138">
        <v>2</v>
      </c>
      <c r="J308" s="141">
        <f>อุดรธานี!F121</f>
        <v>357687.93</v>
      </c>
      <c r="K308" s="142">
        <f>อุดรธานี!AM121</f>
        <v>337914.31999999995</v>
      </c>
      <c r="L308" s="143">
        <f>อุดรธานี!AN121</f>
        <v>2155708.83</v>
      </c>
      <c r="M308" s="143">
        <f>อุดรธานี!AO121</f>
        <v>2333437.3000000003</v>
      </c>
      <c r="N308" s="139"/>
      <c r="O308" s="139"/>
      <c r="P308" s="139"/>
      <c r="Q308" s="131">
        <f t="shared" si="27"/>
        <v>-177728.4700000002</v>
      </c>
      <c r="R308" s="132">
        <f t="shared" si="28"/>
        <v>777.67273809523817</v>
      </c>
    </row>
    <row r="309" spans="1:18" s="150" customFormat="1" hidden="1" x14ac:dyDescent="0.35">
      <c r="A309" s="144">
        <v>9</v>
      </c>
      <c r="B309" s="145" t="s">
        <v>64</v>
      </c>
      <c r="C309" s="145"/>
      <c r="D309" s="145"/>
      <c r="E309" s="145" t="s">
        <v>77</v>
      </c>
      <c r="F309" s="145"/>
      <c r="G309" s="145" t="s">
        <v>325</v>
      </c>
      <c r="H309" s="151">
        <f>SUM(H296:H308)</f>
        <v>32395</v>
      </c>
      <c r="I309" s="144"/>
      <c r="J309" s="147">
        <f>SUM(J296:J308)</f>
        <v>4947756.2699999996</v>
      </c>
      <c r="K309" s="147">
        <f t="shared" ref="K309:M309" si="33">SUM(K296:K308)</f>
        <v>5643757.4800000004</v>
      </c>
      <c r="L309" s="147">
        <f t="shared" si="33"/>
        <v>28821362.409999996</v>
      </c>
      <c r="M309" s="147">
        <f t="shared" si="33"/>
        <v>30853447.920000006</v>
      </c>
      <c r="N309" s="145">
        <v>12</v>
      </c>
      <c r="O309" s="145">
        <v>12</v>
      </c>
      <c r="P309" s="145">
        <f>N309-O309</f>
        <v>0</v>
      </c>
      <c r="Q309" s="148">
        <f t="shared" si="27"/>
        <v>-2032085.5100000091</v>
      </c>
      <c r="R309" s="149">
        <f>L309/H309</f>
        <v>889.68551967896269</v>
      </c>
    </row>
    <row r="310" spans="1:18" hidden="1" x14ac:dyDescent="0.35">
      <c r="A310" s="138">
        <v>1</v>
      </c>
      <c r="B310" s="139" t="s">
        <v>64</v>
      </c>
      <c r="C310" s="139" t="s">
        <v>39</v>
      </c>
      <c r="D310" s="139" t="s">
        <v>139</v>
      </c>
      <c r="E310" s="139" t="s">
        <v>40</v>
      </c>
      <c r="F310" s="139" t="s">
        <v>210</v>
      </c>
      <c r="G310" s="139" t="s">
        <v>326</v>
      </c>
      <c r="H310" s="140"/>
      <c r="I310" s="138"/>
      <c r="J310" s="141"/>
      <c r="K310" s="142"/>
      <c r="L310" s="143"/>
      <c r="M310" s="143"/>
      <c r="N310" s="139"/>
      <c r="O310" s="139"/>
      <c r="P310" s="139"/>
    </row>
    <row r="311" spans="1:18" hidden="1" x14ac:dyDescent="0.35">
      <c r="A311" s="138">
        <v>2</v>
      </c>
      <c r="B311" s="139" t="s">
        <v>64</v>
      </c>
      <c r="C311" s="139" t="s">
        <v>39</v>
      </c>
      <c r="D311" s="139" t="s">
        <v>139</v>
      </c>
      <c r="E311" s="139" t="s">
        <v>40</v>
      </c>
      <c r="F311" s="139" t="s">
        <v>180</v>
      </c>
      <c r="G311" s="139" t="s">
        <v>928</v>
      </c>
      <c r="H311" s="140">
        <v>6140</v>
      </c>
      <c r="I311" s="138">
        <v>5</v>
      </c>
      <c r="J311" s="141">
        <f>อุดรธานี!F122</f>
        <v>427225.26</v>
      </c>
      <c r="K311" s="142">
        <f>อุดรธานี!AM122</f>
        <v>601679.12</v>
      </c>
      <c r="L311" s="143">
        <f>อุดรธานี!AN122</f>
        <v>3339208.02</v>
      </c>
      <c r="M311" s="143">
        <f>อุดรธานี!AO122</f>
        <v>3226257.42</v>
      </c>
      <c r="N311" s="139"/>
      <c r="O311" s="139"/>
      <c r="P311" s="139"/>
      <c r="Q311" s="131">
        <f t="shared" si="27"/>
        <v>112950.60000000009</v>
      </c>
      <c r="R311" s="132">
        <f t="shared" si="28"/>
        <v>543.84495439739419</v>
      </c>
    </row>
    <row r="312" spans="1:18" hidden="1" x14ac:dyDescent="0.35">
      <c r="A312" s="138">
        <v>3</v>
      </c>
      <c r="B312" s="139" t="s">
        <v>64</v>
      </c>
      <c r="C312" s="139" t="s">
        <v>39</v>
      </c>
      <c r="D312" s="139" t="s">
        <v>139</v>
      </c>
      <c r="E312" s="139" t="s">
        <v>40</v>
      </c>
      <c r="F312" s="139" t="s">
        <v>180</v>
      </c>
      <c r="G312" s="139" t="s">
        <v>929</v>
      </c>
      <c r="H312" s="140">
        <v>5316</v>
      </c>
      <c r="I312" s="138">
        <v>4</v>
      </c>
      <c r="J312" s="141">
        <f>อุดรธานี!F123</f>
        <v>365936.38</v>
      </c>
      <c r="K312" s="142">
        <f>อุดรธานี!AM123</f>
        <v>487985.3</v>
      </c>
      <c r="L312" s="143">
        <f>อุดรธานี!AN123</f>
        <v>3870812.51</v>
      </c>
      <c r="M312" s="143">
        <f>อุดรธานี!AO123</f>
        <v>3317051.37</v>
      </c>
      <c r="N312" s="139"/>
      <c r="O312" s="139"/>
      <c r="P312" s="139"/>
      <c r="Q312" s="131">
        <f t="shared" si="27"/>
        <v>553761.13999999966</v>
      </c>
      <c r="R312" s="132">
        <f t="shared" si="28"/>
        <v>728.14381301730623</v>
      </c>
    </row>
    <row r="313" spans="1:18" hidden="1" x14ac:dyDescent="0.35">
      <c r="A313" s="138">
        <v>4</v>
      </c>
      <c r="B313" s="139" t="s">
        <v>64</v>
      </c>
      <c r="C313" s="139" t="s">
        <v>39</v>
      </c>
      <c r="D313" s="139" t="s">
        <v>139</v>
      </c>
      <c r="E313" s="139" t="s">
        <v>40</v>
      </c>
      <c r="F313" s="139" t="s">
        <v>180</v>
      </c>
      <c r="G313" s="139" t="s">
        <v>930</v>
      </c>
      <c r="H313" s="140">
        <v>1456</v>
      </c>
      <c r="I313" s="138">
        <v>1</v>
      </c>
      <c r="J313" s="141">
        <f>อุดรธานี!F124</f>
        <v>129164.23</v>
      </c>
      <c r="K313" s="142">
        <f>อุดรธานี!AM124</f>
        <v>124039.82999999999</v>
      </c>
      <c r="L313" s="143">
        <f>อุดรธานี!AN124</f>
        <v>1270183.1600000001</v>
      </c>
      <c r="M313" s="143">
        <f>อุดรธานี!AO124</f>
        <v>1341808.0000000002</v>
      </c>
      <c r="N313" s="139"/>
      <c r="O313" s="139"/>
      <c r="P313" s="139"/>
      <c r="Q313" s="131">
        <f t="shared" si="27"/>
        <v>-71624.840000000084</v>
      </c>
      <c r="R313" s="132">
        <f t="shared" si="28"/>
        <v>872.37854395604404</v>
      </c>
    </row>
    <row r="314" spans="1:18" hidden="1" x14ac:dyDescent="0.35">
      <c r="A314" s="138">
        <v>5</v>
      </c>
      <c r="B314" s="139" t="s">
        <v>64</v>
      </c>
      <c r="C314" s="139" t="s">
        <v>39</v>
      </c>
      <c r="D314" s="139" t="s">
        <v>139</v>
      </c>
      <c r="E314" s="139" t="s">
        <v>40</v>
      </c>
      <c r="F314" s="139" t="s">
        <v>180</v>
      </c>
      <c r="G314" s="139" t="s">
        <v>931</v>
      </c>
      <c r="H314" s="140">
        <v>2839</v>
      </c>
      <c r="I314" s="138">
        <v>2</v>
      </c>
      <c r="J314" s="141">
        <f>อุดรธานี!F125</f>
        <v>318654.7</v>
      </c>
      <c r="K314" s="142">
        <f>อุดรธานี!AM125</f>
        <v>305368.12000000005</v>
      </c>
      <c r="L314" s="143">
        <f>อุดรธานี!AN125</f>
        <v>1166789.8799999999</v>
      </c>
      <c r="M314" s="143">
        <f>อุดรธานี!AO125</f>
        <v>1192132.3799999999</v>
      </c>
      <c r="N314" s="139"/>
      <c r="O314" s="139"/>
      <c r="P314" s="139"/>
      <c r="Q314" s="131">
        <f t="shared" si="27"/>
        <v>-25342.5</v>
      </c>
      <c r="R314" s="132">
        <f t="shared" si="28"/>
        <v>410.9862205001761</v>
      </c>
    </row>
    <row r="315" spans="1:18" hidden="1" x14ac:dyDescent="0.35">
      <c r="A315" s="138">
        <v>6</v>
      </c>
      <c r="B315" s="139" t="s">
        <v>64</v>
      </c>
      <c r="C315" s="139" t="s">
        <v>39</v>
      </c>
      <c r="D315" s="139" t="s">
        <v>139</v>
      </c>
      <c r="E315" s="139" t="s">
        <v>40</v>
      </c>
      <c r="F315" s="139" t="s">
        <v>180</v>
      </c>
      <c r="G315" s="139" t="s">
        <v>932</v>
      </c>
      <c r="H315" s="140">
        <v>4500</v>
      </c>
      <c r="I315" s="138">
        <v>3</v>
      </c>
      <c r="J315" s="141">
        <f>อุดรธานี!F126</f>
        <v>898495.67</v>
      </c>
      <c r="K315" s="142">
        <f>อุดรธานี!AM126</f>
        <v>896234.31</v>
      </c>
      <c r="L315" s="143">
        <f>อุดรธานี!AN126</f>
        <v>3345650.0599999996</v>
      </c>
      <c r="M315" s="143">
        <f>อุดรธานี!AO126</f>
        <v>2989248.65</v>
      </c>
      <c r="N315" s="139"/>
      <c r="O315" s="139"/>
      <c r="P315" s="139"/>
      <c r="Q315" s="131">
        <f t="shared" si="27"/>
        <v>356401.40999999968</v>
      </c>
      <c r="R315" s="132">
        <f t="shared" si="28"/>
        <v>743.47779111111106</v>
      </c>
    </row>
    <row r="316" spans="1:18" hidden="1" x14ac:dyDescent="0.35">
      <c r="A316" s="138">
        <v>7</v>
      </c>
      <c r="B316" s="139" t="s">
        <v>64</v>
      </c>
      <c r="C316" s="139" t="s">
        <v>39</v>
      </c>
      <c r="D316" s="139" t="s">
        <v>139</v>
      </c>
      <c r="E316" s="139" t="s">
        <v>40</v>
      </c>
      <c r="F316" s="139" t="s">
        <v>180</v>
      </c>
      <c r="G316" s="139" t="s">
        <v>933</v>
      </c>
      <c r="H316" s="140">
        <v>4502</v>
      </c>
      <c r="I316" s="138">
        <v>4</v>
      </c>
      <c r="J316" s="141">
        <f>อุดรธานี!F127</f>
        <v>875862.88</v>
      </c>
      <c r="K316" s="142">
        <f>อุดรธานี!AM127</f>
        <v>872570.32000000007</v>
      </c>
      <c r="L316" s="143">
        <f>อุดรธานี!AN127</f>
        <v>2038209.03</v>
      </c>
      <c r="M316" s="143">
        <f>อุดรธานี!AO127</f>
        <v>1879126.8599999999</v>
      </c>
      <c r="N316" s="139"/>
      <c r="O316" s="139"/>
      <c r="P316" s="139"/>
      <c r="Q316" s="131">
        <f t="shared" si="27"/>
        <v>159082.17000000016</v>
      </c>
      <c r="R316" s="132">
        <f t="shared" si="28"/>
        <v>452.73412483340741</v>
      </c>
    </row>
    <row r="317" spans="1:18" hidden="1" x14ac:dyDescent="0.35">
      <c r="A317" s="138">
        <v>8</v>
      </c>
      <c r="B317" s="139" t="s">
        <v>64</v>
      </c>
      <c r="C317" s="139" t="s">
        <v>39</v>
      </c>
      <c r="D317" s="139" t="s">
        <v>139</v>
      </c>
      <c r="E317" s="139" t="s">
        <v>40</v>
      </c>
      <c r="F317" s="139" t="s">
        <v>180</v>
      </c>
      <c r="G317" s="139" t="s">
        <v>934</v>
      </c>
      <c r="H317" s="140">
        <v>4191</v>
      </c>
      <c r="I317" s="138">
        <v>3</v>
      </c>
      <c r="J317" s="141">
        <f>อุดรธานี!F128</f>
        <v>206399.84</v>
      </c>
      <c r="K317" s="142">
        <f>อุดรธานี!AM128</f>
        <v>286132.3</v>
      </c>
      <c r="L317" s="143">
        <f>อุดรธานี!AN128</f>
        <v>2681244.4699999997</v>
      </c>
      <c r="M317" s="143">
        <f>อุดรธานี!AO128</f>
        <v>2317102.9900000002</v>
      </c>
      <c r="N317" s="139"/>
      <c r="O317" s="139"/>
      <c r="P317" s="139"/>
      <c r="Q317" s="131">
        <f t="shared" si="27"/>
        <v>364141.47999999952</v>
      </c>
      <c r="R317" s="132">
        <f t="shared" si="28"/>
        <v>639.76246003340486</v>
      </c>
    </row>
    <row r="318" spans="1:18" hidden="1" x14ac:dyDescent="0.35">
      <c r="A318" s="138">
        <v>9</v>
      </c>
      <c r="B318" s="139" t="s">
        <v>64</v>
      </c>
      <c r="C318" s="139" t="s">
        <v>39</v>
      </c>
      <c r="D318" s="139" t="s">
        <v>139</v>
      </c>
      <c r="E318" s="139" t="s">
        <v>40</v>
      </c>
      <c r="F318" s="139" t="s">
        <v>180</v>
      </c>
      <c r="G318" s="139" t="s">
        <v>935</v>
      </c>
      <c r="H318" s="140">
        <v>3088</v>
      </c>
      <c r="I318" s="138">
        <v>3</v>
      </c>
      <c r="J318" s="141">
        <f>อุดรธานี!F129</f>
        <v>760309.42</v>
      </c>
      <c r="K318" s="142">
        <f>อุดรธานี!AM129</f>
        <v>557880.9</v>
      </c>
      <c r="L318" s="143">
        <f>อุดรธานี!AN129</f>
        <v>2192975.9099999997</v>
      </c>
      <c r="M318" s="143">
        <f>อุดรธานี!AO129</f>
        <v>2414614.35</v>
      </c>
      <c r="N318" s="139"/>
      <c r="O318" s="139"/>
      <c r="P318" s="139"/>
      <c r="Q318" s="131">
        <f t="shared" si="27"/>
        <v>-221638.44000000041</v>
      </c>
      <c r="R318" s="132">
        <f t="shared" si="28"/>
        <v>710.16059261658017</v>
      </c>
    </row>
    <row r="319" spans="1:18" hidden="1" x14ac:dyDescent="0.35">
      <c r="A319" s="138">
        <v>10</v>
      </c>
      <c r="B319" s="139" t="s">
        <v>64</v>
      </c>
      <c r="C319" s="139" t="s">
        <v>39</v>
      </c>
      <c r="D319" s="139" t="s">
        <v>139</v>
      </c>
      <c r="E319" s="139" t="s">
        <v>40</v>
      </c>
      <c r="F319" s="139" t="s">
        <v>180</v>
      </c>
      <c r="G319" s="139" t="s">
        <v>936</v>
      </c>
      <c r="H319" s="140">
        <v>2809</v>
      </c>
      <c r="I319" s="138">
        <v>2</v>
      </c>
      <c r="J319" s="141">
        <f>อุดรธานี!F130</f>
        <v>201214.26</v>
      </c>
      <c r="K319" s="142">
        <f>อุดรธานี!AM130</f>
        <v>209452.53</v>
      </c>
      <c r="L319" s="143">
        <f>อุดรธานี!AN130</f>
        <v>2203363.7599999998</v>
      </c>
      <c r="M319" s="143">
        <f>อุดรธานี!AO130</f>
        <v>2229243.52</v>
      </c>
      <c r="N319" s="139"/>
      <c r="O319" s="139"/>
      <c r="P319" s="139"/>
      <c r="Q319" s="131">
        <f t="shared" si="27"/>
        <v>-25879.760000000242</v>
      </c>
      <c r="R319" s="132">
        <f t="shared" si="28"/>
        <v>784.39436098255601</v>
      </c>
    </row>
    <row r="320" spans="1:18" hidden="1" x14ac:dyDescent="0.35">
      <c r="A320" s="138">
        <v>11</v>
      </c>
      <c r="B320" s="139" t="s">
        <v>64</v>
      </c>
      <c r="C320" s="139" t="s">
        <v>39</v>
      </c>
      <c r="D320" s="139" t="s">
        <v>139</v>
      </c>
      <c r="E320" s="139" t="s">
        <v>40</v>
      </c>
      <c r="F320" s="139" t="s">
        <v>180</v>
      </c>
      <c r="G320" s="139" t="s">
        <v>937</v>
      </c>
      <c r="H320" s="140">
        <v>2809</v>
      </c>
      <c r="I320" s="138">
        <v>2</v>
      </c>
      <c r="J320" s="141">
        <f>อุดรธานี!F131</f>
        <v>184426.35</v>
      </c>
      <c r="K320" s="142">
        <f>อุดรธานี!AM131</f>
        <v>-115316.84</v>
      </c>
      <c r="L320" s="143">
        <f>อุดรธานี!AN131</f>
        <v>1727161.42</v>
      </c>
      <c r="M320" s="143">
        <f>อุดรธานี!AO131</f>
        <v>1840091.04</v>
      </c>
      <c r="N320" s="139"/>
      <c r="O320" s="139"/>
      <c r="P320" s="139"/>
      <c r="Q320" s="131">
        <f t="shared" si="27"/>
        <v>-112929.62000000011</v>
      </c>
      <c r="R320" s="132">
        <f t="shared" si="28"/>
        <v>614.86700605197575</v>
      </c>
    </row>
    <row r="321" spans="1:18" s="150" customFormat="1" hidden="1" x14ac:dyDescent="0.35">
      <c r="A321" s="144">
        <v>10</v>
      </c>
      <c r="B321" s="145" t="s">
        <v>64</v>
      </c>
      <c r="C321" s="145"/>
      <c r="D321" s="145"/>
      <c r="E321" s="145" t="s">
        <v>77</v>
      </c>
      <c r="F321" s="145"/>
      <c r="G321" s="145" t="s">
        <v>327</v>
      </c>
      <c r="H321" s="151">
        <f>SUM(H310:H320)</f>
        <v>37650</v>
      </c>
      <c r="I321" s="144"/>
      <c r="J321" s="147">
        <f>SUM(J310:J320)</f>
        <v>4367688.9899999993</v>
      </c>
      <c r="K321" s="147">
        <f t="shared" ref="K321:M321" si="34">SUM(K310:K320)</f>
        <v>4226025.8899999997</v>
      </c>
      <c r="L321" s="147">
        <f t="shared" si="34"/>
        <v>23835598.219999999</v>
      </c>
      <c r="M321" s="147">
        <f t="shared" si="34"/>
        <v>22746676.579999998</v>
      </c>
      <c r="N321" s="145">
        <v>10</v>
      </c>
      <c r="O321" s="145">
        <v>10</v>
      </c>
      <c r="P321" s="145">
        <f>N321-O321</f>
        <v>0</v>
      </c>
      <c r="Q321" s="148">
        <f t="shared" si="27"/>
        <v>1088921.6400000006</v>
      </c>
      <c r="R321" s="149">
        <f>L321/H321</f>
        <v>633.08361806108894</v>
      </c>
    </row>
    <row r="322" spans="1:18" hidden="1" x14ac:dyDescent="0.35">
      <c r="A322" s="138">
        <v>1</v>
      </c>
      <c r="B322" s="139" t="s">
        <v>64</v>
      </c>
      <c r="C322" s="139" t="s">
        <v>328</v>
      </c>
      <c r="D322" s="139" t="s">
        <v>158</v>
      </c>
      <c r="E322" s="139" t="s">
        <v>49</v>
      </c>
      <c r="F322" s="139" t="s">
        <v>329</v>
      </c>
      <c r="G322" s="139" t="s">
        <v>330</v>
      </c>
      <c r="H322" s="140"/>
      <c r="I322" s="138"/>
      <c r="J322" s="141"/>
      <c r="K322" s="142"/>
      <c r="L322" s="143"/>
      <c r="M322" s="143"/>
      <c r="N322" s="139"/>
      <c r="O322" s="139"/>
      <c r="P322" s="139"/>
    </row>
    <row r="323" spans="1:18" hidden="1" x14ac:dyDescent="0.35">
      <c r="A323" s="138">
        <v>2</v>
      </c>
      <c r="B323" s="139" t="s">
        <v>64</v>
      </c>
      <c r="C323" s="139" t="s">
        <v>328</v>
      </c>
      <c r="D323" s="139" t="s">
        <v>158</v>
      </c>
      <c r="E323" s="139" t="s">
        <v>49</v>
      </c>
      <c r="F323" s="139" t="s">
        <v>180</v>
      </c>
      <c r="G323" s="139" t="s">
        <v>938</v>
      </c>
      <c r="H323" s="140">
        <v>8788</v>
      </c>
      <c r="I323" s="138">
        <v>5</v>
      </c>
      <c r="J323" s="141">
        <f>อุดรธานี!F132</f>
        <v>144496.29999999999</v>
      </c>
      <c r="K323" s="142">
        <f>อุดรธานี!AM132</f>
        <v>324502.08999999997</v>
      </c>
      <c r="L323" s="143">
        <f>อุดรธานี!AN132</f>
        <v>3315724.35</v>
      </c>
      <c r="M323" s="143">
        <f>อุดรธานี!AO132</f>
        <v>3274330.2399999998</v>
      </c>
      <c r="N323" s="139"/>
      <c r="O323" s="139"/>
      <c r="P323" s="139"/>
      <c r="Q323" s="131">
        <f t="shared" si="27"/>
        <v>41394.110000000335</v>
      </c>
      <c r="R323" s="132">
        <f t="shared" si="28"/>
        <v>377.30135980883023</v>
      </c>
    </row>
    <row r="324" spans="1:18" hidden="1" x14ac:dyDescent="0.35">
      <c r="A324" s="138">
        <v>3</v>
      </c>
      <c r="B324" s="139" t="s">
        <v>64</v>
      </c>
      <c r="C324" s="139" t="s">
        <v>328</v>
      </c>
      <c r="D324" s="139" t="s">
        <v>158</v>
      </c>
      <c r="E324" s="139" t="s">
        <v>49</v>
      </c>
      <c r="F324" s="139" t="s">
        <v>180</v>
      </c>
      <c r="G324" s="139" t="s">
        <v>939</v>
      </c>
      <c r="H324" s="140">
        <v>4890</v>
      </c>
      <c r="I324" s="138">
        <v>4</v>
      </c>
      <c r="J324" s="141">
        <f>อุดรธานี!F133</f>
        <v>282051.05</v>
      </c>
      <c r="K324" s="142">
        <f>อุดรธานี!AM133</f>
        <v>469788.89999999997</v>
      </c>
      <c r="L324" s="143">
        <f>อุดรธานี!AN133</f>
        <v>3239382.93</v>
      </c>
      <c r="M324" s="143">
        <f>อุดรธานี!AO133</f>
        <v>3514367.09</v>
      </c>
      <c r="N324" s="139"/>
      <c r="O324" s="139"/>
      <c r="P324" s="139"/>
      <c r="Q324" s="131">
        <f t="shared" si="27"/>
        <v>-274984.15999999968</v>
      </c>
      <c r="R324" s="132">
        <f t="shared" si="28"/>
        <v>662.45049693251542</v>
      </c>
    </row>
    <row r="325" spans="1:18" hidden="1" x14ac:dyDescent="0.35">
      <c r="A325" s="138">
        <v>4</v>
      </c>
      <c r="B325" s="139" t="s">
        <v>64</v>
      </c>
      <c r="C325" s="139" t="s">
        <v>328</v>
      </c>
      <c r="D325" s="139" t="s">
        <v>158</v>
      </c>
      <c r="E325" s="139" t="s">
        <v>49</v>
      </c>
      <c r="F325" s="139" t="s">
        <v>180</v>
      </c>
      <c r="G325" s="139" t="s">
        <v>940</v>
      </c>
      <c r="H325" s="140">
        <v>8526</v>
      </c>
      <c r="I325" s="138">
        <v>5</v>
      </c>
      <c r="J325" s="141">
        <f>อุดรธานี!F134</f>
        <v>474488.21</v>
      </c>
      <c r="K325" s="142">
        <f>อุดรธานี!AM134</f>
        <v>786324</v>
      </c>
      <c r="L325" s="143">
        <f>อุดรธานี!AN134</f>
        <v>5918442.2400000002</v>
      </c>
      <c r="M325" s="143">
        <f>อุดรธานี!AO134</f>
        <v>4170448.5700000003</v>
      </c>
      <c r="N325" s="139"/>
      <c r="O325" s="139"/>
      <c r="P325" s="139"/>
      <c r="Q325" s="131">
        <f t="shared" si="27"/>
        <v>1747993.67</v>
      </c>
      <c r="R325" s="132">
        <f t="shared" si="28"/>
        <v>694.16399718508092</v>
      </c>
    </row>
    <row r="326" spans="1:18" hidden="1" x14ac:dyDescent="0.35">
      <c r="A326" s="138">
        <v>5</v>
      </c>
      <c r="B326" s="139" t="s">
        <v>64</v>
      </c>
      <c r="C326" s="139" t="s">
        <v>328</v>
      </c>
      <c r="D326" s="139" t="s">
        <v>158</v>
      </c>
      <c r="E326" s="139" t="s">
        <v>49</v>
      </c>
      <c r="F326" s="139" t="s">
        <v>180</v>
      </c>
      <c r="G326" s="139" t="s">
        <v>941</v>
      </c>
      <c r="H326" s="140">
        <v>6442</v>
      </c>
      <c r="I326" s="138">
        <v>5</v>
      </c>
      <c r="J326" s="141">
        <f>อุดรธานี!F135</f>
        <v>202493.94</v>
      </c>
      <c r="K326" s="142">
        <f>อุดรธานี!AM135</f>
        <v>447234.99</v>
      </c>
      <c r="L326" s="143">
        <f>อุดรธานี!AN135</f>
        <v>3769544.21</v>
      </c>
      <c r="M326" s="143">
        <f>อุดรธานี!AO135</f>
        <v>2750403.2499999995</v>
      </c>
      <c r="N326" s="139"/>
      <c r="O326" s="139"/>
      <c r="P326" s="139"/>
      <c r="Q326" s="131">
        <f t="shared" ref="Q326:Q389" si="35">L326-M326</f>
        <v>1019140.9600000004</v>
      </c>
      <c r="R326" s="132">
        <f t="shared" ref="R326:R389" si="36">L326/H326</f>
        <v>585.15122787954056</v>
      </c>
    </row>
    <row r="327" spans="1:18" hidden="1" x14ac:dyDescent="0.35">
      <c r="A327" s="138">
        <v>6</v>
      </c>
      <c r="B327" s="139" t="s">
        <v>64</v>
      </c>
      <c r="C327" s="139" t="s">
        <v>328</v>
      </c>
      <c r="D327" s="139" t="s">
        <v>158</v>
      </c>
      <c r="E327" s="139" t="s">
        <v>49</v>
      </c>
      <c r="F327" s="139" t="s">
        <v>180</v>
      </c>
      <c r="G327" s="139" t="s">
        <v>942</v>
      </c>
      <c r="H327" s="140">
        <v>3652</v>
      </c>
      <c r="I327" s="138">
        <v>3</v>
      </c>
      <c r="J327" s="141">
        <f>อุดรธานี!F136</f>
        <v>295296.95</v>
      </c>
      <c r="K327" s="142">
        <f>อุดรธานี!AM136</f>
        <v>386776.95999999996</v>
      </c>
      <c r="L327" s="143">
        <f>อุดรธานี!AN136</f>
        <v>2160665.34</v>
      </c>
      <c r="M327" s="143">
        <f>อุดรธานี!AO136</f>
        <v>2440842.8400000003</v>
      </c>
      <c r="N327" s="139"/>
      <c r="O327" s="139"/>
      <c r="P327" s="139"/>
      <c r="Q327" s="131">
        <f t="shared" si="35"/>
        <v>-280177.50000000047</v>
      </c>
      <c r="R327" s="132">
        <f t="shared" si="36"/>
        <v>591.63892113910185</v>
      </c>
    </row>
    <row r="328" spans="1:18" hidden="1" x14ac:dyDescent="0.35">
      <c r="A328" s="138">
        <v>7</v>
      </c>
      <c r="B328" s="139" t="s">
        <v>64</v>
      </c>
      <c r="C328" s="139" t="s">
        <v>328</v>
      </c>
      <c r="D328" s="139" t="s">
        <v>158</v>
      </c>
      <c r="E328" s="139" t="s">
        <v>49</v>
      </c>
      <c r="F328" s="139" t="s">
        <v>180</v>
      </c>
      <c r="G328" s="139" t="s">
        <v>943</v>
      </c>
      <c r="H328" s="140">
        <v>7302</v>
      </c>
      <c r="I328" s="138">
        <v>5</v>
      </c>
      <c r="J328" s="141">
        <f>อุดรธานี!F137</f>
        <v>175085.9</v>
      </c>
      <c r="K328" s="142">
        <f>อุดรธานี!AM137</f>
        <v>555262.88</v>
      </c>
      <c r="L328" s="143">
        <f>อุดรธานี!AN137</f>
        <v>3603341.52</v>
      </c>
      <c r="M328" s="143">
        <f>อุดรธานี!AO137</f>
        <v>3463533.0500000003</v>
      </c>
      <c r="N328" s="139"/>
      <c r="O328" s="139"/>
      <c r="P328" s="139"/>
      <c r="Q328" s="131">
        <f t="shared" si="35"/>
        <v>139808.46999999974</v>
      </c>
      <c r="R328" s="132">
        <f t="shared" si="36"/>
        <v>493.47322925225967</v>
      </c>
    </row>
    <row r="329" spans="1:18" hidden="1" x14ac:dyDescent="0.35">
      <c r="A329" s="138">
        <v>8</v>
      </c>
      <c r="B329" s="139" t="s">
        <v>64</v>
      </c>
      <c r="C329" s="139" t="s">
        <v>328</v>
      </c>
      <c r="D329" s="139" t="s">
        <v>158</v>
      </c>
      <c r="E329" s="139" t="s">
        <v>49</v>
      </c>
      <c r="F329" s="139" t="s">
        <v>180</v>
      </c>
      <c r="G329" s="139" t="s">
        <v>944</v>
      </c>
      <c r="H329" s="140">
        <v>3122</v>
      </c>
      <c r="I329" s="138">
        <v>3</v>
      </c>
      <c r="J329" s="141">
        <f>อุดรธานี!F138</f>
        <v>238828.28</v>
      </c>
      <c r="K329" s="142">
        <f>อุดรธานี!AM138</f>
        <v>676260.42000000016</v>
      </c>
      <c r="L329" s="143">
        <f>อุดรธานี!AN138</f>
        <v>3399981.51</v>
      </c>
      <c r="M329" s="143">
        <f>อุดรธานี!AO138</f>
        <v>3379426.63</v>
      </c>
      <c r="N329" s="139"/>
      <c r="O329" s="139"/>
      <c r="P329" s="139"/>
      <c r="Q329" s="131">
        <f t="shared" si="35"/>
        <v>20554.879999999888</v>
      </c>
      <c r="R329" s="132">
        <f t="shared" si="36"/>
        <v>1089.0395611787314</v>
      </c>
    </row>
    <row r="330" spans="1:18" hidden="1" x14ac:dyDescent="0.35">
      <c r="A330" s="138">
        <v>9</v>
      </c>
      <c r="B330" s="139" t="s">
        <v>64</v>
      </c>
      <c r="C330" s="139" t="s">
        <v>328</v>
      </c>
      <c r="D330" s="139" t="s">
        <v>158</v>
      </c>
      <c r="E330" s="139" t="s">
        <v>49</v>
      </c>
      <c r="F330" s="139" t="s">
        <v>180</v>
      </c>
      <c r="G330" s="139" t="s">
        <v>945</v>
      </c>
      <c r="H330" s="140">
        <v>3540</v>
      </c>
      <c r="I330" s="138">
        <v>3</v>
      </c>
      <c r="J330" s="141">
        <f>อุดรธานี!F139</f>
        <v>81373.2</v>
      </c>
      <c r="K330" s="142">
        <f>อุดรธานี!AM139</f>
        <v>294004.15000000002</v>
      </c>
      <c r="L330" s="143">
        <f>อุดรธานี!AN139</f>
        <v>3328760</v>
      </c>
      <c r="M330" s="143">
        <f>อุดรธานี!AO139</f>
        <v>3552401.42</v>
      </c>
      <c r="N330" s="139"/>
      <c r="O330" s="139"/>
      <c r="P330" s="139"/>
      <c r="Q330" s="131">
        <f t="shared" si="35"/>
        <v>-223641.41999999993</v>
      </c>
      <c r="R330" s="132">
        <f t="shared" si="36"/>
        <v>940.32768361581918</v>
      </c>
    </row>
    <row r="331" spans="1:18" hidden="1" x14ac:dyDescent="0.35">
      <c r="A331" s="138">
        <v>10</v>
      </c>
      <c r="B331" s="139" t="s">
        <v>64</v>
      </c>
      <c r="C331" s="139" t="s">
        <v>328</v>
      </c>
      <c r="D331" s="139" t="s">
        <v>158</v>
      </c>
      <c r="E331" s="139" t="s">
        <v>49</v>
      </c>
      <c r="F331" s="139" t="s">
        <v>180</v>
      </c>
      <c r="G331" s="139" t="s">
        <v>946</v>
      </c>
      <c r="H331" s="140">
        <v>8043</v>
      </c>
      <c r="I331" s="138">
        <v>5</v>
      </c>
      <c r="J331" s="141">
        <f>อุดรธานี!F140</f>
        <v>445550.09</v>
      </c>
      <c r="K331" s="142">
        <f>อุดรธานี!AM140</f>
        <v>776262.5</v>
      </c>
      <c r="L331" s="143">
        <f>อุดรธานี!AN140</f>
        <v>4912707.5200000005</v>
      </c>
      <c r="M331" s="143">
        <f>อุดรธานี!AO140</f>
        <v>3858786.17</v>
      </c>
      <c r="N331" s="139"/>
      <c r="O331" s="139"/>
      <c r="P331" s="139"/>
      <c r="Q331" s="131">
        <f t="shared" si="35"/>
        <v>1053921.3500000006</v>
      </c>
      <c r="R331" s="132">
        <f t="shared" si="36"/>
        <v>610.80536118363796</v>
      </c>
    </row>
    <row r="332" spans="1:18" hidden="1" x14ac:dyDescent="0.35">
      <c r="A332" s="138">
        <v>11</v>
      </c>
      <c r="B332" s="139" t="s">
        <v>64</v>
      </c>
      <c r="C332" s="139" t="s">
        <v>328</v>
      </c>
      <c r="D332" s="139" t="s">
        <v>158</v>
      </c>
      <c r="E332" s="139" t="s">
        <v>49</v>
      </c>
      <c r="F332" s="139" t="s">
        <v>180</v>
      </c>
      <c r="G332" s="139" t="s">
        <v>947</v>
      </c>
      <c r="H332" s="140">
        <v>4264</v>
      </c>
      <c r="I332" s="138">
        <v>3</v>
      </c>
      <c r="J332" s="141">
        <f>อุดรธานี!F141</f>
        <v>533584.5</v>
      </c>
      <c r="K332" s="142">
        <f>อุดรธานี!AM141</f>
        <v>782320.16</v>
      </c>
      <c r="L332" s="143">
        <f>อุดรธานี!AN141</f>
        <v>3506021.37</v>
      </c>
      <c r="M332" s="143">
        <f>อุดรธานี!AO141</f>
        <v>3261002.66</v>
      </c>
      <c r="N332" s="139"/>
      <c r="O332" s="139"/>
      <c r="P332" s="139"/>
      <c r="Q332" s="131">
        <f t="shared" si="35"/>
        <v>245018.70999999996</v>
      </c>
      <c r="R332" s="132">
        <f t="shared" si="36"/>
        <v>822.2376571294559</v>
      </c>
    </row>
    <row r="333" spans="1:18" hidden="1" x14ac:dyDescent="0.35">
      <c r="A333" s="138">
        <v>12</v>
      </c>
      <c r="B333" s="139" t="s">
        <v>64</v>
      </c>
      <c r="C333" s="139" t="s">
        <v>328</v>
      </c>
      <c r="D333" s="139" t="s">
        <v>158</v>
      </c>
      <c r="E333" s="139" t="s">
        <v>49</v>
      </c>
      <c r="F333" s="139" t="s">
        <v>180</v>
      </c>
      <c r="G333" s="139" t="s">
        <v>948</v>
      </c>
      <c r="H333" s="140">
        <v>4511</v>
      </c>
      <c r="I333" s="138">
        <v>4</v>
      </c>
      <c r="J333" s="141">
        <f>อุดรธานี!F142</f>
        <v>156881.23000000001</v>
      </c>
      <c r="K333" s="142">
        <f>อุดรธานี!AM142</f>
        <v>250420.65999999997</v>
      </c>
      <c r="L333" s="143">
        <f>อุดรธานี!AN142</f>
        <v>3450519.57</v>
      </c>
      <c r="M333" s="143">
        <f>อุดรธานี!AO142</f>
        <v>2490085.36</v>
      </c>
      <c r="N333" s="139"/>
      <c r="O333" s="139"/>
      <c r="P333" s="139"/>
      <c r="Q333" s="131">
        <f t="shared" si="35"/>
        <v>960434.21</v>
      </c>
      <c r="R333" s="132">
        <f t="shared" si="36"/>
        <v>764.91234094435822</v>
      </c>
    </row>
    <row r="334" spans="1:18" hidden="1" x14ac:dyDescent="0.35">
      <c r="A334" s="138">
        <v>13</v>
      </c>
      <c r="B334" s="139" t="s">
        <v>64</v>
      </c>
      <c r="C334" s="139" t="s">
        <v>328</v>
      </c>
      <c r="D334" s="139" t="s">
        <v>158</v>
      </c>
      <c r="E334" s="139" t="s">
        <v>49</v>
      </c>
      <c r="F334" s="139" t="s">
        <v>180</v>
      </c>
      <c r="G334" s="139" t="s">
        <v>949</v>
      </c>
      <c r="H334" s="140">
        <v>4153</v>
      </c>
      <c r="I334" s="138">
        <v>3</v>
      </c>
      <c r="J334" s="141">
        <f>อุดรธานี!F143</f>
        <v>234970.74</v>
      </c>
      <c r="K334" s="142">
        <f>อุดรธานี!AM143</f>
        <v>417374.75999999995</v>
      </c>
      <c r="L334" s="143">
        <f>อุดรธานี!AN143</f>
        <v>2896345.5700000003</v>
      </c>
      <c r="M334" s="143">
        <f>อุดรธานี!AO143</f>
        <v>2726078.11</v>
      </c>
      <c r="N334" s="139"/>
      <c r="O334" s="139"/>
      <c r="P334" s="139"/>
      <c r="Q334" s="131">
        <f t="shared" si="35"/>
        <v>170267.46000000043</v>
      </c>
      <c r="R334" s="132">
        <f t="shared" si="36"/>
        <v>697.41044305321464</v>
      </c>
    </row>
    <row r="335" spans="1:18" hidden="1" x14ac:dyDescent="0.35">
      <c r="A335" s="138">
        <v>14</v>
      </c>
      <c r="B335" s="139" t="s">
        <v>64</v>
      </c>
      <c r="C335" s="139" t="s">
        <v>328</v>
      </c>
      <c r="D335" s="139" t="s">
        <v>158</v>
      </c>
      <c r="E335" s="139" t="s">
        <v>49</v>
      </c>
      <c r="F335" s="139" t="s">
        <v>180</v>
      </c>
      <c r="G335" s="139" t="s">
        <v>950</v>
      </c>
      <c r="H335" s="140">
        <v>2552</v>
      </c>
      <c r="I335" s="138">
        <v>2</v>
      </c>
      <c r="J335" s="141">
        <f>อุดรธานี!F144</f>
        <v>141946.62</v>
      </c>
      <c r="K335" s="142">
        <f>อุดรธานี!AM144</f>
        <v>256436.14999999997</v>
      </c>
      <c r="L335" s="143">
        <f>อุดรธานี!AN144</f>
        <v>2493569.75</v>
      </c>
      <c r="M335" s="143">
        <f>อุดรธานี!AO144</f>
        <v>2494973.2800000003</v>
      </c>
      <c r="N335" s="139"/>
      <c r="O335" s="139"/>
      <c r="P335" s="139"/>
      <c r="Q335" s="131">
        <f t="shared" si="35"/>
        <v>-1403.5300000002608</v>
      </c>
      <c r="R335" s="132">
        <f t="shared" si="36"/>
        <v>977.10413401253913</v>
      </c>
    </row>
    <row r="336" spans="1:18" hidden="1" x14ac:dyDescent="0.35">
      <c r="A336" s="138">
        <v>15</v>
      </c>
      <c r="B336" s="139" t="s">
        <v>64</v>
      </c>
      <c r="C336" s="139" t="s">
        <v>328</v>
      </c>
      <c r="D336" s="139" t="s">
        <v>158</v>
      </c>
      <c r="E336" s="139" t="s">
        <v>49</v>
      </c>
      <c r="F336" s="139" t="s">
        <v>180</v>
      </c>
      <c r="G336" s="139" t="s">
        <v>951</v>
      </c>
      <c r="H336" s="140">
        <v>5199</v>
      </c>
      <c r="I336" s="138">
        <v>4</v>
      </c>
      <c r="J336" s="141">
        <f>อุดรธานี!F145</f>
        <v>163939.43</v>
      </c>
      <c r="K336" s="142">
        <f>อุดรธานี!AM145</f>
        <v>546010.21</v>
      </c>
      <c r="L336" s="143">
        <f>อุดรธานี!AN145</f>
        <v>4127350.2</v>
      </c>
      <c r="M336" s="143">
        <f>อุดรธานี!AO145</f>
        <v>3809652.1300000004</v>
      </c>
      <c r="N336" s="139"/>
      <c r="O336" s="139"/>
      <c r="P336" s="139"/>
      <c r="Q336" s="131">
        <f t="shared" si="35"/>
        <v>317698.06999999983</v>
      </c>
      <c r="R336" s="132">
        <f t="shared" si="36"/>
        <v>793.87386035776115</v>
      </c>
    </row>
    <row r="337" spans="1:18" hidden="1" x14ac:dyDescent="0.35">
      <c r="A337" s="138">
        <v>16</v>
      </c>
      <c r="B337" s="139" t="s">
        <v>64</v>
      </c>
      <c r="C337" s="139" t="s">
        <v>328</v>
      </c>
      <c r="D337" s="139" t="s">
        <v>158</v>
      </c>
      <c r="E337" s="139" t="s">
        <v>49</v>
      </c>
      <c r="F337" s="139" t="s">
        <v>180</v>
      </c>
      <c r="G337" s="139" t="s">
        <v>952</v>
      </c>
      <c r="H337" s="140">
        <v>7299</v>
      </c>
      <c r="I337" s="138">
        <v>5</v>
      </c>
      <c r="J337" s="141">
        <f>อุดรธานี!F146</f>
        <v>76938.61</v>
      </c>
      <c r="K337" s="142">
        <f>อุดรธานี!AM146</f>
        <v>465843.88</v>
      </c>
      <c r="L337" s="143">
        <f>อุดรธานี!AN146</f>
        <v>4176024.4099999997</v>
      </c>
      <c r="M337" s="143">
        <f>อุดรธานี!AO146</f>
        <v>3284905.77</v>
      </c>
      <c r="N337" s="139"/>
      <c r="O337" s="139"/>
      <c r="P337" s="139"/>
      <c r="Q337" s="131">
        <f t="shared" si="35"/>
        <v>891118.63999999966</v>
      </c>
      <c r="R337" s="132">
        <f t="shared" si="36"/>
        <v>572.13651322098917</v>
      </c>
    </row>
    <row r="338" spans="1:18" s="150" customFormat="1" hidden="1" x14ac:dyDescent="0.35">
      <c r="A338" s="144">
        <v>11</v>
      </c>
      <c r="B338" s="145" t="s">
        <v>64</v>
      </c>
      <c r="C338" s="145"/>
      <c r="D338" s="145"/>
      <c r="E338" s="145" t="s">
        <v>77</v>
      </c>
      <c r="F338" s="145"/>
      <c r="G338" s="145" t="s">
        <v>331</v>
      </c>
      <c r="H338" s="151">
        <f>SUM(H322:H337)</f>
        <v>82283</v>
      </c>
      <c r="I338" s="144"/>
      <c r="J338" s="147">
        <f>SUM(J322:J337)</f>
        <v>3647925.05</v>
      </c>
      <c r="K338" s="147">
        <f t="shared" ref="K338:M338" si="37">SUM(K322:K337)</f>
        <v>7434822.7100000009</v>
      </c>
      <c r="L338" s="147">
        <f t="shared" si="37"/>
        <v>54298380.490000002</v>
      </c>
      <c r="M338" s="147">
        <f t="shared" si="37"/>
        <v>48471236.570000008</v>
      </c>
      <c r="N338" s="145">
        <v>15</v>
      </c>
      <c r="O338" s="145">
        <v>15</v>
      </c>
      <c r="P338" s="145">
        <f>N338-O338</f>
        <v>0</v>
      </c>
      <c r="Q338" s="148">
        <f t="shared" si="35"/>
        <v>5827143.9199999943</v>
      </c>
      <c r="R338" s="149">
        <f>L338/H338</f>
        <v>659.89791925428096</v>
      </c>
    </row>
    <row r="339" spans="1:18" hidden="1" x14ac:dyDescent="0.35">
      <c r="A339" s="138">
        <v>1</v>
      </c>
      <c r="B339" s="139" t="s">
        <v>64</v>
      </c>
      <c r="C339" s="139" t="s">
        <v>332</v>
      </c>
      <c r="D339" s="139" t="s">
        <v>143</v>
      </c>
      <c r="E339" s="139" t="s">
        <v>50</v>
      </c>
      <c r="F339" s="139" t="s">
        <v>210</v>
      </c>
      <c r="G339" s="139" t="s">
        <v>333</v>
      </c>
      <c r="H339" s="140"/>
      <c r="I339" s="138"/>
      <c r="J339" s="141"/>
      <c r="K339" s="142"/>
      <c r="L339" s="143"/>
      <c r="M339" s="143"/>
      <c r="N339" s="139"/>
      <c r="O339" s="139"/>
      <c r="P339" s="139"/>
    </row>
    <row r="340" spans="1:18" hidden="1" x14ac:dyDescent="0.35">
      <c r="A340" s="138">
        <v>2</v>
      </c>
      <c r="B340" s="139" t="s">
        <v>64</v>
      </c>
      <c r="C340" s="139" t="s">
        <v>332</v>
      </c>
      <c r="D340" s="139" t="s">
        <v>143</v>
      </c>
      <c r="E340" s="139" t="s">
        <v>50</v>
      </c>
      <c r="F340" s="139" t="s">
        <v>180</v>
      </c>
      <c r="G340" s="139" t="s">
        <v>953</v>
      </c>
      <c r="H340" s="140">
        <v>3325</v>
      </c>
      <c r="I340" s="138">
        <v>3</v>
      </c>
      <c r="J340" s="141">
        <f>อุดรธานี!F147</f>
        <v>149184.89000000001</v>
      </c>
      <c r="K340" s="142">
        <f>อุดรธานี!AM147</f>
        <v>922507.45000000007</v>
      </c>
      <c r="L340" s="143">
        <f>อุดรธานี!AN147</f>
        <v>2669701.62</v>
      </c>
      <c r="M340" s="143">
        <f>อุดรธานี!AO147</f>
        <v>2552264.4500000002</v>
      </c>
      <c r="N340" s="139"/>
      <c r="O340" s="139"/>
      <c r="P340" s="139"/>
      <c r="Q340" s="131">
        <f t="shared" si="35"/>
        <v>117437.16999999993</v>
      </c>
      <c r="R340" s="132">
        <f t="shared" si="36"/>
        <v>802.9177804511279</v>
      </c>
    </row>
    <row r="341" spans="1:18" hidden="1" x14ac:dyDescent="0.35">
      <c r="A341" s="138">
        <v>3</v>
      </c>
      <c r="B341" s="139" t="s">
        <v>64</v>
      </c>
      <c r="C341" s="139" t="s">
        <v>332</v>
      </c>
      <c r="D341" s="139" t="s">
        <v>143</v>
      </c>
      <c r="E341" s="139" t="s">
        <v>50</v>
      </c>
      <c r="F341" s="139" t="s">
        <v>180</v>
      </c>
      <c r="G341" s="139" t="s">
        <v>954</v>
      </c>
      <c r="H341" s="140">
        <v>5397</v>
      </c>
      <c r="I341" s="138">
        <v>4</v>
      </c>
      <c r="J341" s="141">
        <f>อุดรธานี!F148</f>
        <v>832787.64</v>
      </c>
      <c r="K341" s="142">
        <f>อุดรธานี!AM148</f>
        <v>876448.72000000009</v>
      </c>
      <c r="L341" s="143">
        <f>อุดรธานี!AN148</f>
        <v>3264727.35</v>
      </c>
      <c r="M341" s="143">
        <f>อุดรธานี!AO148</f>
        <v>3116732.8699999996</v>
      </c>
      <c r="N341" s="139"/>
      <c r="O341" s="139"/>
      <c r="P341" s="139"/>
      <c r="Q341" s="131">
        <f t="shared" si="35"/>
        <v>147994.48000000045</v>
      </c>
      <c r="R341" s="132">
        <f t="shared" si="36"/>
        <v>604.9152028904947</v>
      </c>
    </row>
    <row r="342" spans="1:18" hidden="1" x14ac:dyDescent="0.35">
      <c r="A342" s="138">
        <v>4</v>
      </c>
      <c r="B342" s="139" t="s">
        <v>64</v>
      </c>
      <c r="C342" s="139" t="s">
        <v>332</v>
      </c>
      <c r="D342" s="139" t="s">
        <v>143</v>
      </c>
      <c r="E342" s="139" t="s">
        <v>50</v>
      </c>
      <c r="F342" s="139" t="s">
        <v>180</v>
      </c>
      <c r="G342" s="139" t="s">
        <v>955</v>
      </c>
      <c r="H342" s="140">
        <v>2048</v>
      </c>
      <c r="I342" s="138">
        <v>2</v>
      </c>
      <c r="J342" s="141">
        <f>อุดรธานี!F149</f>
        <v>427894.73</v>
      </c>
      <c r="K342" s="142">
        <f>อุดรธานี!AM149</f>
        <v>457818.39</v>
      </c>
      <c r="L342" s="143">
        <f>อุดรธานี!AN149</f>
        <v>2989181.5100000002</v>
      </c>
      <c r="M342" s="143">
        <f>อุดรธานี!AO149</f>
        <v>3032325.34</v>
      </c>
      <c r="N342" s="139"/>
      <c r="O342" s="139"/>
      <c r="P342" s="139"/>
      <c r="Q342" s="131">
        <f t="shared" si="35"/>
        <v>-43143.829999999609</v>
      </c>
      <c r="R342" s="132">
        <f t="shared" si="36"/>
        <v>1459.5612841796876</v>
      </c>
    </row>
    <row r="343" spans="1:18" hidden="1" x14ac:dyDescent="0.35">
      <c r="A343" s="138">
        <v>5</v>
      </c>
      <c r="B343" s="139" t="s">
        <v>64</v>
      </c>
      <c r="C343" s="139" t="s">
        <v>332</v>
      </c>
      <c r="D343" s="139" t="s">
        <v>143</v>
      </c>
      <c r="E343" s="139" t="s">
        <v>50</v>
      </c>
      <c r="F343" s="139" t="s">
        <v>180</v>
      </c>
      <c r="G343" s="139" t="s">
        <v>956</v>
      </c>
      <c r="H343" s="140">
        <v>5559</v>
      </c>
      <c r="I343" s="138">
        <v>4</v>
      </c>
      <c r="J343" s="141">
        <f>อุดรธานี!F150</f>
        <v>509238.96</v>
      </c>
      <c r="K343" s="142">
        <f>อุดรธานี!AM150</f>
        <v>708309.07000000007</v>
      </c>
      <c r="L343" s="143">
        <f>อุดรธานี!AN150</f>
        <v>3859249.27</v>
      </c>
      <c r="M343" s="143">
        <f>อุดรธานี!AO150</f>
        <v>4015859.99</v>
      </c>
      <c r="N343" s="139"/>
      <c r="O343" s="139"/>
      <c r="P343" s="139"/>
      <c r="Q343" s="131">
        <f t="shared" si="35"/>
        <v>-156610.7200000002</v>
      </c>
      <c r="R343" s="132">
        <f t="shared" si="36"/>
        <v>694.234443245188</v>
      </c>
    </row>
    <row r="344" spans="1:18" hidden="1" x14ac:dyDescent="0.35">
      <c r="A344" s="138">
        <v>6</v>
      </c>
      <c r="B344" s="139" t="s">
        <v>64</v>
      </c>
      <c r="C344" s="139" t="s">
        <v>332</v>
      </c>
      <c r="D344" s="139" t="s">
        <v>143</v>
      </c>
      <c r="E344" s="139" t="s">
        <v>50</v>
      </c>
      <c r="F344" s="139" t="s">
        <v>180</v>
      </c>
      <c r="G344" s="139" t="s">
        <v>957</v>
      </c>
      <c r="H344" s="140">
        <v>3394</v>
      </c>
      <c r="I344" s="138">
        <v>3</v>
      </c>
      <c r="J344" s="141">
        <f>อุดรธานี!F151</f>
        <v>423890.81</v>
      </c>
      <c r="K344" s="142">
        <f>อุดรธานี!AM151</f>
        <v>670789.21</v>
      </c>
      <c r="L344" s="143">
        <f>อุดรธานี!AN151</f>
        <v>3699230.0900000003</v>
      </c>
      <c r="M344" s="143">
        <f>อุดรธานี!AO151</f>
        <v>3016083.39</v>
      </c>
      <c r="N344" s="139"/>
      <c r="O344" s="139"/>
      <c r="P344" s="139"/>
      <c r="Q344" s="131">
        <f t="shared" si="35"/>
        <v>683146.70000000019</v>
      </c>
      <c r="R344" s="132">
        <f t="shared" si="36"/>
        <v>1089.9322598703595</v>
      </c>
    </row>
    <row r="345" spans="1:18" hidden="1" x14ac:dyDescent="0.35">
      <c r="A345" s="138">
        <v>7</v>
      </c>
      <c r="B345" s="139" t="s">
        <v>64</v>
      </c>
      <c r="C345" s="139" t="s">
        <v>332</v>
      </c>
      <c r="D345" s="139" t="s">
        <v>143</v>
      </c>
      <c r="E345" s="139" t="s">
        <v>50</v>
      </c>
      <c r="F345" s="139" t="s">
        <v>180</v>
      </c>
      <c r="G345" s="139" t="s">
        <v>958</v>
      </c>
      <c r="H345" s="140">
        <v>4182</v>
      </c>
      <c r="I345" s="138">
        <v>3</v>
      </c>
      <c r="J345" s="141">
        <f>อุดรธานี!F152</f>
        <v>246743.53</v>
      </c>
      <c r="K345" s="142">
        <f>อุดรธานี!AM152</f>
        <v>280337.78000000003</v>
      </c>
      <c r="L345" s="143">
        <f>อุดรธานี!AN152</f>
        <v>3107763.46</v>
      </c>
      <c r="M345" s="143">
        <f>อุดรธานี!AO152</f>
        <v>2811876.36</v>
      </c>
      <c r="N345" s="139"/>
      <c r="O345" s="139"/>
      <c r="P345" s="139"/>
      <c r="Q345" s="131">
        <f t="shared" si="35"/>
        <v>295887.10000000009</v>
      </c>
      <c r="R345" s="132">
        <f t="shared" si="36"/>
        <v>743.12851745576279</v>
      </c>
    </row>
    <row r="346" spans="1:18" hidden="1" x14ac:dyDescent="0.35">
      <c r="A346" s="138">
        <v>8</v>
      </c>
      <c r="B346" s="139" t="s">
        <v>64</v>
      </c>
      <c r="C346" s="139" t="s">
        <v>332</v>
      </c>
      <c r="D346" s="139" t="s">
        <v>143</v>
      </c>
      <c r="E346" s="139" t="s">
        <v>50</v>
      </c>
      <c r="F346" s="139" t="s">
        <v>180</v>
      </c>
      <c r="G346" s="139" t="s">
        <v>959</v>
      </c>
      <c r="H346" s="140">
        <v>4497</v>
      </c>
      <c r="I346" s="138">
        <v>3</v>
      </c>
      <c r="J346" s="141">
        <f>อุดรธานี!F153</f>
        <v>74328.62</v>
      </c>
      <c r="K346" s="142">
        <f>อุดรธานี!AM153</f>
        <v>601724.30000000005</v>
      </c>
      <c r="L346" s="143">
        <f>อุดรธานี!AN153</f>
        <v>3343856.16</v>
      </c>
      <c r="M346" s="143">
        <f>อุดรธานี!AO153</f>
        <v>3499248.23</v>
      </c>
      <c r="N346" s="139"/>
      <c r="O346" s="139"/>
      <c r="P346" s="139"/>
      <c r="Q346" s="131">
        <f t="shared" si="35"/>
        <v>-155392.06999999983</v>
      </c>
      <c r="R346" s="132">
        <f t="shared" si="36"/>
        <v>743.57486324216143</v>
      </c>
    </row>
    <row r="347" spans="1:18" hidden="1" x14ac:dyDescent="0.35">
      <c r="A347" s="138">
        <v>9</v>
      </c>
      <c r="B347" s="139" t="s">
        <v>64</v>
      </c>
      <c r="C347" s="139" t="s">
        <v>332</v>
      </c>
      <c r="D347" s="139" t="s">
        <v>143</v>
      </c>
      <c r="E347" s="139" t="s">
        <v>50</v>
      </c>
      <c r="F347" s="139" t="s">
        <v>180</v>
      </c>
      <c r="G347" s="139" t="s">
        <v>960</v>
      </c>
      <c r="H347" s="140">
        <v>4239</v>
      </c>
      <c r="I347" s="138">
        <v>3</v>
      </c>
      <c r="J347" s="141">
        <f>อุดรธานี!F154</f>
        <v>118230.75</v>
      </c>
      <c r="K347" s="142">
        <f>อุดรธานี!AM154</f>
        <v>150825.49</v>
      </c>
      <c r="L347" s="143">
        <f>อุดรธานี!AN154</f>
        <v>1839369.8099999998</v>
      </c>
      <c r="M347" s="143">
        <f>อุดรธานี!AO154</f>
        <v>2090390.9</v>
      </c>
      <c r="N347" s="139"/>
      <c r="O347" s="139"/>
      <c r="P347" s="139"/>
      <c r="Q347" s="131">
        <f t="shared" si="35"/>
        <v>-251021.09000000008</v>
      </c>
      <c r="R347" s="132">
        <f t="shared" si="36"/>
        <v>433.91597310686478</v>
      </c>
    </row>
    <row r="348" spans="1:18" hidden="1" x14ac:dyDescent="0.35">
      <c r="A348" s="138">
        <v>10</v>
      </c>
      <c r="B348" s="139" t="s">
        <v>64</v>
      </c>
      <c r="C348" s="139" t="s">
        <v>332</v>
      </c>
      <c r="D348" s="139" t="s">
        <v>143</v>
      </c>
      <c r="E348" s="139" t="s">
        <v>50</v>
      </c>
      <c r="F348" s="139" t="s">
        <v>180</v>
      </c>
      <c r="G348" s="139" t="s">
        <v>961</v>
      </c>
      <c r="H348" s="140">
        <v>3891</v>
      </c>
      <c r="I348" s="138">
        <v>3</v>
      </c>
      <c r="J348" s="141">
        <f>อุดรธานี!F155</f>
        <v>160018.03</v>
      </c>
      <c r="K348" s="142">
        <f>อุดรธานี!AM155</f>
        <v>298053.91999999993</v>
      </c>
      <c r="L348" s="143">
        <f>อุดรธานี!AN155</f>
        <v>3507529.95</v>
      </c>
      <c r="M348" s="143">
        <f>อุดรธานี!AO155</f>
        <v>3589724.41</v>
      </c>
      <c r="N348" s="139"/>
      <c r="O348" s="139"/>
      <c r="P348" s="139"/>
      <c r="Q348" s="131">
        <f t="shared" si="35"/>
        <v>-82194.459999999963</v>
      </c>
      <c r="R348" s="132">
        <f t="shared" si="36"/>
        <v>901.44691595990753</v>
      </c>
    </row>
    <row r="349" spans="1:18" hidden="1" x14ac:dyDescent="0.35">
      <c r="A349" s="138">
        <v>11</v>
      </c>
      <c r="B349" s="139" t="s">
        <v>64</v>
      </c>
      <c r="C349" s="139" t="s">
        <v>332</v>
      </c>
      <c r="D349" s="139" t="s">
        <v>143</v>
      </c>
      <c r="E349" s="139" t="s">
        <v>50</v>
      </c>
      <c r="F349" s="139" t="s">
        <v>180</v>
      </c>
      <c r="G349" s="139" t="s">
        <v>962</v>
      </c>
      <c r="H349" s="140">
        <v>3687</v>
      </c>
      <c r="I349" s="138">
        <v>3</v>
      </c>
      <c r="J349" s="141">
        <f>อุดรธานี!F156</f>
        <v>408352.64</v>
      </c>
      <c r="K349" s="142">
        <f>อุดรธานี!AM156</f>
        <v>559382.23</v>
      </c>
      <c r="L349" s="143">
        <f>อุดรธานี!AN156</f>
        <v>2228137.4300000002</v>
      </c>
      <c r="M349" s="143">
        <f>อุดรธานี!AO156</f>
        <v>2262169.5499999998</v>
      </c>
      <c r="N349" s="139"/>
      <c r="O349" s="139"/>
      <c r="P349" s="139"/>
      <c r="Q349" s="131">
        <f t="shared" si="35"/>
        <v>-34032.119999999646</v>
      </c>
      <c r="R349" s="132">
        <f t="shared" si="36"/>
        <v>604.32260103064823</v>
      </c>
    </row>
    <row r="350" spans="1:18" hidden="1" x14ac:dyDescent="0.35">
      <c r="A350" s="138">
        <v>12</v>
      </c>
      <c r="B350" s="139" t="s">
        <v>64</v>
      </c>
      <c r="C350" s="139" t="s">
        <v>332</v>
      </c>
      <c r="D350" s="139" t="s">
        <v>143</v>
      </c>
      <c r="E350" s="139" t="s">
        <v>50</v>
      </c>
      <c r="F350" s="139" t="s">
        <v>180</v>
      </c>
      <c r="G350" s="139" t="s">
        <v>963</v>
      </c>
      <c r="H350" s="140">
        <v>7013</v>
      </c>
      <c r="I350" s="138">
        <v>5</v>
      </c>
      <c r="J350" s="141">
        <f>อุดรธานี!F157</f>
        <v>414235.85</v>
      </c>
      <c r="K350" s="142">
        <f>อุดรธานี!AM157</f>
        <v>593464.04999999993</v>
      </c>
      <c r="L350" s="143">
        <f>อุดรธานี!AN157</f>
        <v>4886380.28</v>
      </c>
      <c r="M350" s="143">
        <f>อุดรธานี!AO157</f>
        <v>3951704.85</v>
      </c>
      <c r="N350" s="139"/>
      <c r="O350" s="139"/>
      <c r="P350" s="139"/>
      <c r="Q350" s="131">
        <f t="shared" si="35"/>
        <v>934675.43000000017</v>
      </c>
      <c r="R350" s="132">
        <f t="shared" si="36"/>
        <v>696.76034222158853</v>
      </c>
    </row>
    <row r="351" spans="1:18" hidden="1" x14ac:dyDescent="0.35">
      <c r="A351" s="138">
        <v>13</v>
      </c>
      <c r="B351" s="139" t="s">
        <v>64</v>
      </c>
      <c r="C351" s="139" t="s">
        <v>332</v>
      </c>
      <c r="D351" s="139" t="s">
        <v>143</v>
      </c>
      <c r="E351" s="139" t="s">
        <v>50</v>
      </c>
      <c r="F351" s="139" t="s">
        <v>180</v>
      </c>
      <c r="G351" s="139" t="s">
        <v>964</v>
      </c>
      <c r="H351" s="140">
        <v>4588</v>
      </c>
      <c r="I351" s="138">
        <v>4</v>
      </c>
      <c r="J351" s="141">
        <f>อุดรธานี!F158</f>
        <v>411177.33</v>
      </c>
      <c r="K351" s="142">
        <f>อุดรธานี!AM158</f>
        <v>501471.77999999997</v>
      </c>
      <c r="L351" s="143">
        <f>อุดรธานี!AN158</f>
        <v>3273519.42</v>
      </c>
      <c r="M351" s="143">
        <f>อุดรธานี!AO158</f>
        <v>3180467.65</v>
      </c>
      <c r="N351" s="139"/>
      <c r="O351" s="139"/>
      <c r="P351" s="139"/>
      <c r="Q351" s="131">
        <f t="shared" si="35"/>
        <v>93051.770000000019</v>
      </c>
      <c r="R351" s="132">
        <f t="shared" si="36"/>
        <v>713.49595030514388</v>
      </c>
    </row>
    <row r="352" spans="1:18" hidden="1" x14ac:dyDescent="0.35">
      <c r="A352" s="138">
        <v>14</v>
      </c>
      <c r="B352" s="139" t="s">
        <v>64</v>
      </c>
      <c r="C352" s="139" t="s">
        <v>332</v>
      </c>
      <c r="D352" s="139" t="s">
        <v>143</v>
      </c>
      <c r="E352" s="139" t="s">
        <v>50</v>
      </c>
      <c r="F352" s="139" t="s">
        <v>180</v>
      </c>
      <c r="G352" s="139" t="s">
        <v>965</v>
      </c>
      <c r="H352" s="140">
        <v>2353</v>
      </c>
      <c r="I352" s="138">
        <v>2</v>
      </c>
      <c r="J352" s="141">
        <f>อุดรธานี!F159</f>
        <v>328929.46000000002</v>
      </c>
      <c r="K352" s="142">
        <f>อุดรธานี!AM159</f>
        <v>678385.83</v>
      </c>
      <c r="L352" s="143">
        <f>อุดรธานี!AN159</f>
        <v>2580610.58</v>
      </c>
      <c r="M352" s="143">
        <f>อุดรธานี!AO159</f>
        <v>2358057.3199999998</v>
      </c>
      <c r="N352" s="139"/>
      <c r="O352" s="139"/>
      <c r="P352" s="139"/>
      <c r="Q352" s="131">
        <f t="shared" si="35"/>
        <v>222553.26000000024</v>
      </c>
      <c r="R352" s="132">
        <f t="shared" si="36"/>
        <v>1096.732078198045</v>
      </c>
    </row>
    <row r="353" spans="1:18" hidden="1" x14ac:dyDescent="0.35">
      <c r="A353" s="138">
        <v>15</v>
      </c>
      <c r="B353" s="139" t="s">
        <v>64</v>
      </c>
      <c r="C353" s="139" t="s">
        <v>332</v>
      </c>
      <c r="D353" s="139" t="s">
        <v>143</v>
      </c>
      <c r="E353" s="139" t="s">
        <v>50</v>
      </c>
      <c r="F353" s="139" t="s">
        <v>180</v>
      </c>
      <c r="G353" s="139" t="s">
        <v>966</v>
      </c>
      <c r="H353" s="140">
        <v>3206</v>
      </c>
      <c r="I353" s="138">
        <v>3</v>
      </c>
      <c r="J353" s="141">
        <f>อุดรธานี!F160</f>
        <v>370668.05</v>
      </c>
      <c r="K353" s="142">
        <f>อุดรธานี!AM160</f>
        <v>609142.40999999992</v>
      </c>
      <c r="L353" s="143">
        <f>อุดรธานี!AN160</f>
        <v>2477274.38</v>
      </c>
      <c r="M353" s="143">
        <f>อุดรธานี!AO160</f>
        <v>2264647.44</v>
      </c>
      <c r="N353" s="139"/>
      <c r="O353" s="139"/>
      <c r="P353" s="139"/>
      <c r="Q353" s="131">
        <f t="shared" si="35"/>
        <v>212626.93999999994</v>
      </c>
      <c r="R353" s="132">
        <f t="shared" si="36"/>
        <v>772.6994323144105</v>
      </c>
    </row>
    <row r="354" spans="1:18" hidden="1" x14ac:dyDescent="0.35">
      <c r="A354" s="138">
        <v>16</v>
      </c>
      <c r="B354" s="139" t="s">
        <v>64</v>
      </c>
      <c r="C354" s="139" t="s">
        <v>332</v>
      </c>
      <c r="D354" s="139" t="s">
        <v>143</v>
      </c>
      <c r="E354" s="139" t="s">
        <v>50</v>
      </c>
      <c r="F354" s="139" t="s">
        <v>180</v>
      </c>
      <c r="G354" s="139" t="s">
        <v>967</v>
      </c>
      <c r="H354" s="140">
        <v>2498</v>
      </c>
      <c r="I354" s="138">
        <v>2</v>
      </c>
      <c r="J354" s="141">
        <f>อุดรธานี!F161</f>
        <v>489233.1</v>
      </c>
      <c r="K354" s="142">
        <f>อุดรธานี!AM161</f>
        <v>440361.46</v>
      </c>
      <c r="L354" s="143">
        <f>อุดรธานี!AN161</f>
        <v>2525889.7999999998</v>
      </c>
      <c r="M354" s="143">
        <f>อุดรธานี!AO161</f>
        <v>2791597.51</v>
      </c>
      <c r="N354" s="139"/>
      <c r="O354" s="139"/>
      <c r="P354" s="139"/>
      <c r="Q354" s="131">
        <f t="shared" si="35"/>
        <v>-265707.70999999996</v>
      </c>
      <c r="R354" s="132">
        <f t="shared" si="36"/>
        <v>1011.1648518815051</v>
      </c>
    </row>
    <row r="355" spans="1:18" hidden="1" x14ac:dyDescent="0.35">
      <c r="A355" s="138">
        <v>17</v>
      </c>
      <c r="B355" s="139" t="s">
        <v>64</v>
      </c>
      <c r="C355" s="139" t="s">
        <v>332</v>
      </c>
      <c r="D355" s="139" t="s">
        <v>143</v>
      </c>
      <c r="E355" s="139" t="s">
        <v>50</v>
      </c>
      <c r="F355" s="139" t="s">
        <v>180</v>
      </c>
      <c r="G355" s="139" t="s">
        <v>968</v>
      </c>
      <c r="H355" s="140">
        <v>4052</v>
      </c>
      <c r="I355" s="138">
        <v>3</v>
      </c>
      <c r="J355" s="141">
        <f>อุดรธานี!F162</f>
        <v>229234.09</v>
      </c>
      <c r="K355" s="142">
        <f>อุดรธานี!AM162</f>
        <v>315937.92999999993</v>
      </c>
      <c r="L355" s="143">
        <f>อุดรธานี!AN162</f>
        <v>2812456.82</v>
      </c>
      <c r="M355" s="143">
        <f>อุดรธานี!AO162</f>
        <v>2786390.44</v>
      </c>
      <c r="N355" s="139"/>
      <c r="O355" s="139"/>
      <c r="P355" s="139"/>
      <c r="Q355" s="131">
        <f t="shared" si="35"/>
        <v>26066.379999999888</v>
      </c>
      <c r="R355" s="132">
        <f t="shared" si="36"/>
        <v>694.09102171767029</v>
      </c>
    </row>
    <row r="356" spans="1:18" hidden="1" x14ac:dyDescent="0.35">
      <c r="A356" s="138">
        <v>18</v>
      </c>
      <c r="B356" s="139" t="s">
        <v>64</v>
      </c>
      <c r="C356" s="139" t="s">
        <v>332</v>
      </c>
      <c r="D356" s="139" t="s">
        <v>143</v>
      </c>
      <c r="E356" s="139" t="s">
        <v>50</v>
      </c>
      <c r="F356" s="139" t="s">
        <v>180</v>
      </c>
      <c r="G356" s="139" t="s">
        <v>969</v>
      </c>
      <c r="H356" s="140">
        <v>2478</v>
      </c>
      <c r="I356" s="138">
        <v>2</v>
      </c>
      <c r="J356" s="141">
        <f>อุดรธานี!F163</f>
        <v>78629.52</v>
      </c>
      <c r="K356" s="142">
        <f>อุดรธานี!AM163</f>
        <v>75128.98000000001</v>
      </c>
      <c r="L356" s="143">
        <f>อุดรธานี!AN163</f>
        <v>2241195.29</v>
      </c>
      <c r="M356" s="143">
        <f>อุดรธานี!AO163</f>
        <v>2427924.0699999998</v>
      </c>
      <c r="N356" s="139"/>
      <c r="O356" s="139"/>
      <c r="P356" s="139"/>
      <c r="Q356" s="131">
        <f t="shared" si="35"/>
        <v>-186728.7799999998</v>
      </c>
      <c r="R356" s="132">
        <f t="shared" si="36"/>
        <v>904.43716303470546</v>
      </c>
    </row>
    <row r="357" spans="1:18" hidden="1" x14ac:dyDescent="0.35">
      <c r="A357" s="138">
        <v>19</v>
      </c>
      <c r="B357" s="139" t="s">
        <v>64</v>
      </c>
      <c r="C357" s="139" t="s">
        <v>334</v>
      </c>
      <c r="D357" s="139" t="s">
        <v>143</v>
      </c>
      <c r="E357" s="139" t="s">
        <v>50</v>
      </c>
      <c r="F357" s="139" t="s">
        <v>180</v>
      </c>
      <c r="G357" s="139" t="s">
        <v>970</v>
      </c>
      <c r="H357" s="140">
        <v>2353</v>
      </c>
      <c r="I357" s="138">
        <v>2</v>
      </c>
      <c r="J357" s="141">
        <f>อุดรธานี!F164</f>
        <v>404690.23</v>
      </c>
      <c r="K357" s="142">
        <f>อุดรธานี!AM164</f>
        <v>446136.47</v>
      </c>
      <c r="L357" s="143">
        <f>อุดรธานี!AN164</f>
        <v>2483081.2799999998</v>
      </c>
      <c r="M357" s="143">
        <f>อุดรธานี!AO164</f>
        <v>2839186.85</v>
      </c>
      <c r="N357" s="139"/>
      <c r="O357" s="139"/>
      <c r="P357" s="139"/>
      <c r="Q357" s="131">
        <f t="shared" si="35"/>
        <v>-356105.5700000003</v>
      </c>
      <c r="R357" s="132">
        <f t="shared" si="36"/>
        <v>1055.2831619209519</v>
      </c>
    </row>
    <row r="358" spans="1:18" hidden="1" x14ac:dyDescent="0.35">
      <c r="A358" s="138">
        <v>20</v>
      </c>
      <c r="B358" s="139" t="s">
        <v>64</v>
      </c>
      <c r="C358" s="139" t="s">
        <v>335</v>
      </c>
      <c r="D358" s="139" t="s">
        <v>143</v>
      </c>
      <c r="E358" s="139" t="s">
        <v>50</v>
      </c>
      <c r="F358" s="139" t="s">
        <v>180</v>
      </c>
      <c r="G358" s="139" t="s">
        <v>971</v>
      </c>
      <c r="H358" s="140">
        <v>5363</v>
      </c>
      <c r="I358" s="138">
        <v>4</v>
      </c>
      <c r="J358" s="141">
        <f>อุดรธานี!F165</f>
        <v>683089.9</v>
      </c>
      <c r="K358" s="142">
        <f>อุดรธานี!AM165</f>
        <v>548048.64000000001</v>
      </c>
      <c r="L358" s="143">
        <f>อุดรธานี!AN165</f>
        <v>3639313.49</v>
      </c>
      <c r="M358" s="143">
        <f>อุดรธานี!AO165</f>
        <v>3548814.16</v>
      </c>
      <c r="N358" s="139"/>
      <c r="O358" s="139"/>
      <c r="P358" s="139"/>
      <c r="Q358" s="131">
        <f t="shared" si="35"/>
        <v>90499.330000000075</v>
      </c>
      <c r="R358" s="132">
        <f t="shared" si="36"/>
        <v>678.59658586611977</v>
      </c>
    </row>
    <row r="359" spans="1:18" hidden="1" x14ac:dyDescent="0.35">
      <c r="A359" s="138">
        <v>21</v>
      </c>
      <c r="B359" s="139" t="s">
        <v>64</v>
      </c>
      <c r="C359" s="139" t="s">
        <v>336</v>
      </c>
      <c r="D359" s="139" t="s">
        <v>143</v>
      </c>
      <c r="E359" s="139" t="s">
        <v>50</v>
      </c>
      <c r="F359" s="139" t="s">
        <v>180</v>
      </c>
      <c r="G359" s="139" t="s">
        <v>972</v>
      </c>
      <c r="H359" s="140">
        <v>2121</v>
      </c>
      <c r="I359" s="138">
        <v>2</v>
      </c>
      <c r="J359" s="141">
        <f>อุดรธานี!F166</f>
        <v>311155.67</v>
      </c>
      <c r="K359" s="142">
        <f>อุดรธานี!AM166</f>
        <v>557678.6100000001</v>
      </c>
      <c r="L359" s="143">
        <f>อุดรธานี!AN166</f>
        <v>2335845.85</v>
      </c>
      <c r="M359" s="143">
        <f>อุดรธานี!AO166</f>
        <v>2091275.08</v>
      </c>
      <c r="N359" s="139"/>
      <c r="O359" s="139"/>
      <c r="P359" s="139"/>
      <c r="Q359" s="131">
        <f t="shared" si="35"/>
        <v>244570.77000000002</v>
      </c>
      <c r="R359" s="132">
        <f t="shared" si="36"/>
        <v>1101.2946016030176</v>
      </c>
    </row>
    <row r="360" spans="1:18" s="150" customFormat="1" hidden="1" x14ac:dyDescent="0.35">
      <c r="A360" s="144">
        <v>12</v>
      </c>
      <c r="B360" s="145" t="s">
        <v>64</v>
      </c>
      <c r="C360" s="145"/>
      <c r="D360" s="145"/>
      <c r="E360" s="145" t="s">
        <v>77</v>
      </c>
      <c r="F360" s="145"/>
      <c r="G360" s="145" t="s">
        <v>337</v>
      </c>
      <c r="H360" s="151">
        <f>SUM(H339:H359)</f>
        <v>76244</v>
      </c>
      <c r="I360" s="144"/>
      <c r="J360" s="147">
        <f>SUM(J339:J359)</f>
        <v>7071713.7999999989</v>
      </c>
      <c r="K360" s="147">
        <f t="shared" ref="K360:M360" si="38">SUM(K339:K359)</f>
        <v>10291952.720000003</v>
      </c>
      <c r="L360" s="147">
        <f t="shared" si="38"/>
        <v>59764313.840000004</v>
      </c>
      <c r="M360" s="147">
        <f t="shared" si="38"/>
        <v>58226740.859999999</v>
      </c>
      <c r="N360" s="145">
        <v>20</v>
      </c>
      <c r="O360" s="145">
        <v>20</v>
      </c>
      <c r="P360" s="145">
        <f>N360-O360</f>
        <v>0</v>
      </c>
      <c r="Q360" s="148">
        <f t="shared" si="35"/>
        <v>1537572.9800000042</v>
      </c>
      <c r="R360" s="149">
        <f>L360/H360</f>
        <v>783.85596033786271</v>
      </c>
    </row>
    <row r="361" spans="1:18" hidden="1" x14ac:dyDescent="0.35">
      <c r="A361" s="138">
        <v>1</v>
      </c>
      <c r="B361" s="139" t="s">
        <v>64</v>
      </c>
      <c r="C361" s="139" t="s">
        <v>334</v>
      </c>
      <c r="D361" s="139" t="s">
        <v>146</v>
      </c>
      <c r="E361" s="139" t="s">
        <v>51</v>
      </c>
      <c r="F361" s="139" t="s">
        <v>210</v>
      </c>
      <c r="G361" s="139" t="s">
        <v>338</v>
      </c>
      <c r="H361" s="140"/>
      <c r="I361" s="138"/>
      <c r="J361" s="141"/>
      <c r="K361" s="142"/>
      <c r="L361" s="143"/>
      <c r="M361" s="143"/>
      <c r="N361" s="139"/>
      <c r="O361" s="139"/>
      <c r="P361" s="139"/>
    </row>
    <row r="362" spans="1:18" hidden="1" x14ac:dyDescent="0.35">
      <c r="A362" s="138">
        <v>2</v>
      </c>
      <c r="B362" s="139" t="s">
        <v>64</v>
      </c>
      <c r="C362" s="139" t="s">
        <v>334</v>
      </c>
      <c r="D362" s="139" t="s">
        <v>146</v>
      </c>
      <c r="E362" s="139" t="s">
        <v>51</v>
      </c>
      <c r="F362" s="139" t="s">
        <v>180</v>
      </c>
      <c r="G362" s="139" t="s">
        <v>973</v>
      </c>
      <c r="H362" s="140">
        <v>5006</v>
      </c>
      <c r="I362" s="138">
        <v>4</v>
      </c>
      <c r="J362" s="141">
        <f>อุดรธานี!F167</f>
        <v>728489.28</v>
      </c>
      <c r="K362" s="142">
        <f>อุดรธานี!AM167</f>
        <v>1201149.0500000003</v>
      </c>
      <c r="L362" s="143">
        <f>อุดรธานี!AN167</f>
        <v>3358294.6399999997</v>
      </c>
      <c r="M362" s="143">
        <f>อุดรธานี!AO167</f>
        <v>2819976.1999999997</v>
      </c>
      <c r="N362" s="139"/>
      <c r="O362" s="139"/>
      <c r="P362" s="139"/>
      <c r="Q362" s="131">
        <f t="shared" si="35"/>
        <v>538318.43999999994</v>
      </c>
      <c r="R362" s="132">
        <f t="shared" si="36"/>
        <v>670.85390331602071</v>
      </c>
    </row>
    <row r="363" spans="1:18" hidden="1" x14ac:dyDescent="0.35">
      <c r="A363" s="138">
        <v>3</v>
      </c>
      <c r="B363" s="139" t="s">
        <v>64</v>
      </c>
      <c r="C363" s="139" t="s">
        <v>334</v>
      </c>
      <c r="D363" s="139" t="s">
        <v>146</v>
      </c>
      <c r="E363" s="139" t="s">
        <v>51</v>
      </c>
      <c r="F363" s="139" t="s">
        <v>180</v>
      </c>
      <c r="G363" s="139" t="s">
        <v>974</v>
      </c>
      <c r="H363" s="140">
        <v>2343</v>
      </c>
      <c r="I363" s="138">
        <v>2</v>
      </c>
      <c r="J363" s="141">
        <f>อุดรธานี!F168</f>
        <v>321181.12</v>
      </c>
      <c r="K363" s="142">
        <f>อุดรธานี!AM168</f>
        <v>378960.05000000005</v>
      </c>
      <c r="L363" s="143">
        <f>อุดรธานี!AN168</f>
        <v>2844703.37</v>
      </c>
      <c r="M363" s="143">
        <f>อุดรธานี!AO168</f>
        <v>2814514.99</v>
      </c>
      <c r="N363" s="139"/>
      <c r="O363" s="139"/>
      <c r="P363" s="139"/>
      <c r="Q363" s="131">
        <f t="shared" si="35"/>
        <v>30188.379999999888</v>
      </c>
      <c r="R363" s="132">
        <f t="shared" si="36"/>
        <v>1214.1286256935553</v>
      </c>
    </row>
    <row r="364" spans="1:18" hidden="1" x14ac:dyDescent="0.35">
      <c r="A364" s="138">
        <v>4</v>
      </c>
      <c r="B364" s="139" t="s">
        <v>64</v>
      </c>
      <c r="C364" s="139" t="s">
        <v>334</v>
      </c>
      <c r="D364" s="139" t="s">
        <v>146</v>
      </c>
      <c r="E364" s="139" t="s">
        <v>51</v>
      </c>
      <c r="F364" s="139" t="s">
        <v>180</v>
      </c>
      <c r="G364" s="139" t="s">
        <v>975</v>
      </c>
      <c r="H364" s="140">
        <v>2524</v>
      </c>
      <c r="I364" s="138">
        <v>2</v>
      </c>
      <c r="J364" s="141">
        <f>อุดรธานี!F169</f>
        <v>350291.84</v>
      </c>
      <c r="K364" s="142">
        <f>อุดรธานี!AM169</f>
        <v>491366.57999999996</v>
      </c>
      <c r="L364" s="143">
        <f>อุดรธานี!AN169</f>
        <v>2641703.67</v>
      </c>
      <c r="M364" s="143">
        <f>อุดรธานี!AO169</f>
        <v>2530881.34</v>
      </c>
      <c r="N364" s="139"/>
      <c r="O364" s="139"/>
      <c r="P364" s="139"/>
      <c r="Q364" s="131">
        <f t="shared" si="35"/>
        <v>110822.33000000007</v>
      </c>
      <c r="R364" s="132">
        <f t="shared" si="36"/>
        <v>1046.6337836767036</v>
      </c>
    </row>
    <row r="365" spans="1:18" hidden="1" x14ac:dyDescent="0.35">
      <c r="A365" s="138">
        <v>5</v>
      </c>
      <c r="B365" s="139" t="s">
        <v>64</v>
      </c>
      <c r="C365" s="139" t="s">
        <v>334</v>
      </c>
      <c r="D365" s="139" t="s">
        <v>146</v>
      </c>
      <c r="E365" s="139" t="s">
        <v>51</v>
      </c>
      <c r="F365" s="139" t="s">
        <v>180</v>
      </c>
      <c r="G365" s="139" t="s">
        <v>976</v>
      </c>
      <c r="H365" s="140">
        <v>6272</v>
      </c>
      <c r="I365" s="138">
        <v>5</v>
      </c>
      <c r="J365" s="141">
        <f>อุดรธานี!F170</f>
        <v>1522149.02</v>
      </c>
      <c r="K365" s="142">
        <f>อุดรธานี!AM170</f>
        <v>1735332.45</v>
      </c>
      <c r="L365" s="143">
        <f>อุดรธานี!AN170</f>
        <v>4215765.82</v>
      </c>
      <c r="M365" s="143">
        <f>อุดรธานี!AO170</f>
        <v>3265321.46</v>
      </c>
      <c r="N365" s="139"/>
      <c r="O365" s="139"/>
      <c r="P365" s="139"/>
      <c r="Q365" s="131">
        <f t="shared" si="35"/>
        <v>950444.36000000034</v>
      </c>
      <c r="R365" s="132">
        <f t="shared" si="36"/>
        <v>672.1565401785715</v>
      </c>
    </row>
    <row r="366" spans="1:18" hidden="1" x14ac:dyDescent="0.35">
      <c r="A366" s="138">
        <v>6</v>
      </c>
      <c r="B366" s="139" t="s">
        <v>64</v>
      </c>
      <c r="C366" s="139" t="s">
        <v>334</v>
      </c>
      <c r="D366" s="139" t="s">
        <v>146</v>
      </c>
      <c r="E366" s="139" t="s">
        <v>51</v>
      </c>
      <c r="F366" s="139" t="s">
        <v>180</v>
      </c>
      <c r="G366" s="139" t="s">
        <v>977</v>
      </c>
      <c r="H366" s="140">
        <v>5818</v>
      </c>
      <c r="I366" s="138">
        <v>4</v>
      </c>
      <c r="J366" s="141">
        <f>อุดรธานี!F171</f>
        <v>1919409.45</v>
      </c>
      <c r="K366" s="142">
        <f>อุดรธานี!AM171</f>
        <v>3213934.7299999995</v>
      </c>
      <c r="L366" s="143">
        <f>อุดรธานี!AN171</f>
        <v>5183288.5100000007</v>
      </c>
      <c r="M366" s="143">
        <f>อุดรธานี!AO171</f>
        <v>3621031.6700000004</v>
      </c>
      <c r="N366" s="139"/>
      <c r="O366" s="139"/>
      <c r="P366" s="139"/>
      <c r="Q366" s="131">
        <f t="shared" si="35"/>
        <v>1562256.8400000003</v>
      </c>
      <c r="R366" s="132">
        <f t="shared" si="36"/>
        <v>890.90555345479561</v>
      </c>
    </row>
    <row r="367" spans="1:18" hidden="1" x14ac:dyDescent="0.35">
      <c r="A367" s="138">
        <v>7</v>
      </c>
      <c r="B367" s="139" t="s">
        <v>64</v>
      </c>
      <c r="C367" s="139" t="s">
        <v>334</v>
      </c>
      <c r="D367" s="139" t="s">
        <v>146</v>
      </c>
      <c r="E367" s="139" t="s">
        <v>51</v>
      </c>
      <c r="F367" s="139" t="s">
        <v>180</v>
      </c>
      <c r="G367" s="139" t="s">
        <v>978</v>
      </c>
      <c r="H367" s="140">
        <v>3371</v>
      </c>
      <c r="I367" s="138">
        <v>3</v>
      </c>
      <c r="J367" s="141">
        <f>อุดรธานี!F172</f>
        <v>419583.91</v>
      </c>
      <c r="K367" s="142">
        <f>อุดรธานี!AM172</f>
        <v>616435.69999999984</v>
      </c>
      <c r="L367" s="143">
        <f>อุดรธานี!AN172</f>
        <v>2401677.19</v>
      </c>
      <c r="M367" s="143">
        <f>อุดรธานี!AO172</f>
        <v>2258987.98</v>
      </c>
      <c r="N367" s="139"/>
      <c r="O367" s="139"/>
      <c r="P367" s="139"/>
      <c r="Q367" s="131">
        <f t="shared" si="35"/>
        <v>142689.20999999996</v>
      </c>
      <c r="R367" s="132">
        <f t="shared" si="36"/>
        <v>712.45244437852273</v>
      </c>
    </row>
    <row r="368" spans="1:18" hidden="1" x14ac:dyDescent="0.35">
      <c r="A368" s="138">
        <v>8</v>
      </c>
      <c r="B368" s="139" t="s">
        <v>64</v>
      </c>
      <c r="C368" s="139" t="s">
        <v>334</v>
      </c>
      <c r="D368" s="139" t="s">
        <v>146</v>
      </c>
      <c r="E368" s="139" t="s">
        <v>51</v>
      </c>
      <c r="F368" s="139" t="s">
        <v>180</v>
      </c>
      <c r="G368" s="139" t="s">
        <v>979</v>
      </c>
      <c r="H368" s="140">
        <v>4503</v>
      </c>
      <c r="I368" s="138">
        <v>4</v>
      </c>
      <c r="J368" s="141">
        <f>อุดรธานี!F173</f>
        <v>654765.93999999994</v>
      </c>
      <c r="K368" s="142">
        <f>อุดรธานี!AM173</f>
        <v>1168951.1499999999</v>
      </c>
      <c r="L368" s="143">
        <f>อุดรธานี!AN173</f>
        <v>2938445.8200000003</v>
      </c>
      <c r="M368" s="143">
        <f>อุดรธานี!AO173</f>
        <v>2539878.6</v>
      </c>
      <c r="N368" s="139"/>
      <c r="O368" s="139"/>
      <c r="P368" s="139"/>
      <c r="Q368" s="131">
        <f t="shared" si="35"/>
        <v>398567.2200000002</v>
      </c>
      <c r="R368" s="132">
        <f t="shared" si="36"/>
        <v>652.5529247168555</v>
      </c>
    </row>
    <row r="369" spans="1:18" hidden="1" x14ac:dyDescent="0.35">
      <c r="A369" s="138">
        <v>9</v>
      </c>
      <c r="B369" s="139" t="s">
        <v>64</v>
      </c>
      <c r="C369" s="139" t="s">
        <v>334</v>
      </c>
      <c r="D369" s="139" t="s">
        <v>146</v>
      </c>
      <c r="E369" s="139" t="s">
        <v>51</v>
      </c>
      <c r="F369" s="139" t="s">
        <v>180</v>
      </c>
      <c r="G369" s="139" t="s">
        <v>980</v>
      </c>
      <c r="H369" s="140">
        <v>2325</v>
      </c>
      <c r="I369" s="138">
        <v>2</v>
      </c>
      <c r="J369" s="141">
        <f>อุดรธานี!F174</f>
        <v>483159.66</v>
      </c>
      <c r="K369" s="142">
        <f>อุดรธานี!AM174</f>
        <v>640910.05999999994</v>
      </c>
      <c r="L369" s="143">
        <f>อุดรธานี!AN174</f>
        <v>1743997.0799999998</v>
      </c>
      <c r="M369" s="143">
        <f>อุดรธานี!AO174</f>
        <v>1488038.28</v>
      </c>
      <c r="N369" s="139"/>
      <c r="O369" s="139"/>
      <c r="P369" s="139"/>
      <c r="Q369" s="131">
        <f t="shared" si="35"/>
        <v>255958.79999999981</v>
      </c>
      <c r="R369" s="132">
        <f t="shared" si="36"/>
        <v>750.10627096774192</v>
      </c>
    </row>
    <row r="370" spans="1:18" hidden="1" x14ac:dyDescent="0.35">
      <c r="A370" s="138">
        <v>10</v>
      </c>
      <c r="B370" s="139" t="s">
        <v>64</v>
      </c>
      <c r="C370" s="139" t="s">
        <v>334</v>
      </c>
      <c r="D370" s="139" t="s">
        <v>146</v>
      </c>
      <c r="E370" s="139" t="s">
        <v>51</v>
      </c>
      <c r="F370" s="139" t="s">
        <v>180</v>
      </c>
      <c r="G370" s="139" t="s">
        <v>981</v>
      </c>
      <c r="H370" s="140">
        <v>1480</v>
      </c>
      <c r="I370" s="138">
        <v>1</v>
      </c>
      <c r="J370" s="141">
        <f>อุดรธานี!F175</f>
        <v>270171.99</v>
      </c>
      <c r="K370" s="142">
        <f>อุดรธานี!AM175</f>
        <v>335449.37000000005</v>
      </c>
      <c r="L370" s="143">
        <f>อุดรธานี!AN175</f>
        <v>1596828.27</v>
      </c>
      <c r="M370" s="143">
        <f>อุดรธานี!AO175</f>
        <v>1571835.66</v>
      </c>
      <c r="N370" s="139"/>
      <c r="O370" s="139"/>
      <c r="P370" s="139"/>
      <c r="Q370" s="131">
        <f t="shared" si="35"/>
        <v>24992.610000000102</v>
      </c>
      <c r="R370" s="132">
        <f t="shared" si="36"/>
        <v>1078.9380202702703</v>
      </c>
    </row>
    <row r="371" spans="1:18" s="150" customFormat="1" hidden="1" x14ac:dyDescent="0.35">
      <c r="A371" s="144">
        <v>13</v>
      </c>
      <c r="B371" s="145" t="s">
        <v>64</v>
      </c>
      <c r="C371" s="145"/>
      <c r="D371" s="145"/>
      <c r="E371" s="145" t="s">
        <v>77</v>
      </c>
      <c r="F371" s="145"/>
      <c r="G371" s="145" t="s">
        <v>339</v>
      </c>
      <c r="H371" s="151">
        <f>SUM(H361:H370)</f>
        <v>33642</v>
      </c>
      <c r="I371" s="144"/>
      <c r="J371" s="147">
        <f>SUM(J361:J370)</f>
        <v>6669202.2100000009</v>
      </c>
      <c r="K371" s="147">
        <f t="shared" ref="K371:M371" si="39">SUM(K361:K370)</f>
        <v>9782489.1399999987</v>
      </c>
      <c r="L371" s="147">
        <f t="shared" si="39"/>
        <v>26924704.370000001</v>
      </c>
      <c r="M371" s="147">
        <f t="shared" si="39"/>
        <v>22910466.18</v>
      </c>
      <c r="N371" s="145">
        <v>9</v>
      </c>
      <c r="O371" s="145">
        <v>9</v>
      </c>
      <c r="P371" s="145">
        <f>N371-O371</f>
        <v>0</v>
      </c>
      <c r="Q371" s="148">
        <f t="shared" si="35"/>
        <v>4014238.1900000013</v>
      </c>
      <c r="R371" s="149">
        <f>L371/H371</f>
        <v>800.33007460911961</v>
      </c>
    </row>
    <row r="372" spans="1:18" hidden="1" x14ac:dyDescent="0.35">
      <c r="A372" s="138">
        <v>1</v>
      </c>
      <c r="B372" s="139" t="s">
        <v>64</v>
      </c>
      <c r="C372" s="139" t="s">
        <v>335</v>
      </c>
      <c r="D372" s="139" t="s">
        <v>149</v>
      </c>
      <c r="E372" s="139" t="s">
        <v>52</v>
      </c>
      <c r="F372" s="139" t="s">
        <v>210</v>
      </c>
      <c r="G372" s="139" t="s">
        <v>340</v>
      </c>
      <c r="H372" s="140"/>
      <c r="I372" s="138"/>
      <c r="J372" s="141"/>
      <c r="K372" s="142"/>
      <c r="L372" s="143"/>
      <c r="M372" s="143"/>
      <c r="N372" s="139"/>
      <c r="O372" s="139"/>
      <c r="P372" s="139"/>
    </row>
    <row r="373" spans="1:18" hidden="1" x14ac:dyDescent="0.35">
      <c r="A373" s="138">
        <v>2</v>
      </c>
      <c r="B373" s="139" t="s">
        <v>64</v>
      </c>
      <c r="C373" s="139" t="s">
        <v>335</v>
      </c>
      <c r="D373" s="139" t="s">
        <v>149</v>
      </c>
      <c r="E373" s="139" t="s">
        <v>52</v>
      </c>
      <c r="F373" s="139" t="s">
        <v>180</v>
      </c>
      <c r="G373" s="139" t="s">
        <v>982</v>
      </c>
      <c r="H373" s="140">
        <v>8344</v>
      </c>
      <c r="I373" s="138">
        <v>5</v>
      </c>
      <c r="J373" s="141">
        <f>อุดรธานี!F176</f>
        <v>1029439.16</v>
      </c>
      <c r="K373" s="142">
        <f>อุดรธานี!AM176</f>
        <v>1138864.77</v>
      </c>
      <c r="L373" s="143">
        <f>อุดรธานี!AN176</f>
        <v>4368658.28</v>
      </c>
      <c r="M373" s="143">
        <f>อุดรธานี!AO176</f>
        <v>4514710.32</v>
      </c>
      <c r="N373" s="139"/>
      <c r="O373" s="139"/>
      <c r="P373" s="139"/>
      <c r="Q373" s="131">
        <f t="shared" si="35"/>
        <v>-146052.04000000004</v>
      </c>
      <c r="R373" s="132">
        <f t="shared" si="36"/>
        <v>523.5688255033557</v>
      </c>
    </row>
    <row r="374" spans="1:18" hidden="1" x14ac:dyDescent="0.35">
      <c r="A374" s="138">
        <v>3</v>
      </c>
      <c r="B374" s="139" t="s">
        <v>64</v>
      </c>
      <c r="C374" s="139" t="s">
        <v>335</v>
      </c>
      <c r="D374" s="139" t="s">
        <v>149</v>
      </c>
      <c r="E374" s="139" t="s">
        <v>52</v>
      </c>
      <c r="F374" s="139" t="s">
        <v>180</v>
      </c>
      <c r="G374" s="139" t="s">
        <v>983</v>
      </c>
      <c r="H374" s="140">
        <v>3901</v>
      </c>
      <c r="I374" s="138">
        <v>3</v>
      </c>
      <c r="J374" s="141">
        <f>อุดรธานี!F177</f>
        <v>419219.34</v>
      </c>
      <c r="K374" s="142">
        <f>อุดรธานี!AM177</f>
        <v>750324</v>
      </c>
      <c r="L374" s="143">
        <f>อุดรธานี!AN177</f>
        <v>3476213.24</v>
      </c>
      <c r="M374" s="143">
        <f>อุดรธานี!AO177</f>
        <v>3212719.97</v>
      </c>
      <c r="N374" s="139"/>
      <c r="O374" s="139"/>
      <c r="P374" s="139"/>
      <c r="Q374" s="131">
        <f t="shared" si="35"/>
        <v>263493.27</v>
      </c>
      <c r="R374" s="132">
        <f t="shared" si="36"/>
        <v>891.10823891309929</v>
      </c>
    </row>
    <row r="375" spans="1:18" s="208" customFormat="1" hidden="1" x14ac:dyDescent="0.35">
      <c r="A375" s="201">
        <v>4</v>
      </c>
      <c r="B375" s="202" t="s">
        <v>64</v>
      </c>
      <c r="C375" s="202" t="s">
        <v>335</v>
      </c>
      <c r="D375" s="202" t="s">
        <v>149</v>
      </c>
      <c r="E375" s="202" t="s">
        <v>52</v>
      </c>
      <c r="F375" s="202" t="s">
        <v>180</v>
      </c>
      <c r="G375" s="202" t="s">
        <v>985</v>
      </c>
      <c r="H375" s="203">
        <v>4479</v>
      </c>
      <c r="I375" s="201">
        <v>3</v>
      </c>
      <c r="J375" s="204">
        <f>อุดรธานี!F179</f>
        <v>75220.56</v>
      </c>
      <c r="K375" s="205">
        <f>อุดรธานี!AM179</f>
        <v>-25334.690000000002</v>
      </c>
      <c r="L375" s="204">
        <f>อุดรธานี!AN179</f>
        <v>2925174.76</v>
      </c>
      <c r="M375" s="204">
        <f>อุดรธานี!AO179</f>
        <v>2846065.57</v>
      </c>
      <c r="N375" s="202"/>
      <c r="O375" s="202"/>
      <c r="P375" s="202"/>
      <c r="Q375" s="206">
        <f t="shared" si="35"/>
        <v>79109.189999999944</v>
      </c>
      <c r="R375" s="207">
        <f t="shared" si="36"/>
        <v>653.08657289573557</v>
      </c>
    </row>
    <row r="376" spans="1:18" hidden="1" x14ac:dyDescent="0.35">
      <c r="A376" s="138">
        <v>5</v>
      </c>
      <c r="B376" s="139" t="s">
        <v>64</v>
      </c>
      <c r="C376" s="139" t="s">
        <v>335</v>
      </c>
      <c r="D376" s="139" t="s">
        <v>149</v>
      </c>
      <c r="E376" s="139" t="s">
        <v>52</v>
      </c>
      <c r="F376" s="139" t="s">
        <v>180</v>
      </c>
      <c r="G376" s="139" t="s">
        <v>986</v>
      </c>
      <c r="H376" s="140">
        <v>5054</v>
      </c>
      <c r="I376" s="138">
        <v>4</v>
      </c>
      <c r="J376" s="141">
        <f>อุดรธานี!F180</f>
        <v>327325.51</v>
      </c>
      <c r="K376" s="155">
        <f>อุดรธานี!AM180</f>
        <v>454651.41</v>
      </c>
      <c r="L376" s="143">
        <f>อุดรธานี!AN180</f>
        <v>3355450.03</v>
      </c>
      <c r="M376" s="143">
        <f>อุดรธานี!AO180</f>
        <v>3207436.7</v>
      </c>
      <c r="N376" s="139"/>
      <c r="O376" s="139"/>
      <c r="P376" s="139"/>
      <c r="Q376" s="131">
        <f t="shared" si="35"/>
        <v>148013.32999999961</v>
      </c>
      <c r="R376" s="132">
        <f t="shared" si="36"/>
        <v>663.91967352592008</v>
      </c>
    </row>
    <row r="377" spans="1:18" hidden="1" x14ac:dyDescent="0.35">
      <c r="A377" s="152">
        <v>6</v>
      </c>
      <c r="B377" s="139" t="s">
        <v>64</v>
      </c>
      <c r="C377" s="139" t="s">
        <v>335</v>
      </c>
      <c r="D377" s="139" t="s">
        <v>149</v>
      </c>
      <c r="E377" s="139" t="s">
        <v>52</v>
      </c>
      <c r="F377" s="139" t="s">
        <v>180</v>
      </c>
      <c r="G377" s="139" t="s">
        <v>987</v>
      </c>
      <c r="H377" s="140">
        <v>5698</v>
      </c>
      <c r="I377" s="138">
        <v>4</v>
      </c>
      <c r="J377" s="141">
        <f>อุดรธานี!F181</f>
        <v>244191.41</v>
      </c>
      <c r="K377" s="155">
        <f>อุดรธานี!AM181</f>
        <v>109394.84000000003</v>
      </c>
      <c r="L377" s="143">
        <f>อุดรธานี!AN181</f>
        <v>4006117.94</v>
      </c>
      <c r="M377" s="143">
        <f>อุดรธานี!AO181</f>
        <v>4154633.11</v>
      </c>
      <c r="N377" s="139"/>
      <c r="O377" s="139"/>
      <c r="P377" s="139"/>
      <c r="Q377" s="131">
        <f t="shared" si="35"/>
        <v>-148515.16999999993</v>
      </c>
      <c r="R377" s="132">
        <f t="shared" si="36"/>
        <v>703.07440154440155</v>
      </c>
    </row>
    <row r="378" spans="1:18" hidden="1" x14ac:dyDescent="0.35">
      <c r="A378" s="152">
        <v>7</v>
      </c>
      <c r="B378" s="139" t="s">
        <v>64</v>
      </c>
      <c r="C378" s="139" t="s">
        <v>335</v>
      </c>
      <c r="D378" s="139" t="s">
        <v>149</v>
      </c>
      <c r="E378" s="139" t="s">
        <v>52</v>
      </c>
      <c r="F378" s="139" t="s">
        <v>180</v>
      </c>
      <c r="G378" s="139" t="s">
        <v>988</v>
      </c>
      <c r="H378" s="140">
        <v>5218</v>
      </c>
      <c r="I378" s="138">
        <v>4</v>
      </c>
      <c r="J378" s="141">
        <f>อุดรธานี!F182</f>
        <v>428656.27</v>
      </c>
      <c r="K378" s="155">
        <f>อุดรธานี!AM182</f>
        <v>421720.52</v>
      </c>
      <c r="L378" s="143">
        <f>อุดรธานี!AN182</f>
        <v>3741623.39</v>
      </c>
      <c r="M378" s="143">
        <f>อุดรธานี!AO182</f>
        <v>3864993.4000000004</v>
      </c>
      <c r="N378" s="139"/>
      <c r="O378" s="139"/>
      <c r="P378" s="139"/>
      <c r="Q378" s="131">
        <f t="shared" si="35"/>
        <v>-123370.01000000024</v>
      </c>
      <c r="R378" s="132">
        <f t="shared" si="36"/>
        <v>717.06082598696821</v>
      </c>
    </row>
    <row r="379" spans="1:18" hidden="1" x14ac:dyDescent="0.35">
      <c r="A379" s="152">
        <v>8</v>
      </c>
      <c r="B379" s="139" t="s">
        <v>64</v>
      </c>
      <c r="C379" s="139" t="s">
        <v>335</v>
      </c>
      <c r="D379" s="139" t="s">
        <v>149</v>
      </c>
      <c r="E379" s="139" t="s">
        <v>52</v>
      </c>
      <c r="F379" s="139" t="s">
        <v>180</v>
      </c>
      <c r="G379" s="139" t="s">
        <v>989</v>
      </c>
      <c r="H379" s="140">
        <v>6468</v>
      </c>
      <c r="I379" s="138">
        <v>5</v>
      </c>
      <c r="J379" s="141">
        <f>อุดรธานี!F183</f>
        <v>729330.43</v>
      </c>
      <c r="K379" s="155">
        <f>อุดรธานี!AM183</f>
        <v>695940.01</v>
      </c>
      <c r="L379" s="143">
        <f>อุดรธานี!AN183</f>
        <v>3899842.4800000004</v>
      </c>
      <c r="M379" s="143">
        <f>อุดรธานี!AO183</f>
        <v>3968900.87</v>
      </c>
      <c r="N379" s="139"/>
      <c r="O379" s="139"/>
      <c r="P379" s="139"/>
      <c r="Q379" s="131">
        <f t="shared" si="35"/>
        <v>-69058.389999999665</v>
      </c>
      <c r="R379" s="132">
        <f t="shared" si="36"/>
        <v>602.9441063698207</v>
      </c>
    </row>
    <row r="380" spans="1:18" hidden="1" x14ac:dyDescent="0.35">
      <c r="A380" s="152">
        <v>9</v>
      </c>
      <c r="B380" s="139" t="s">
        <v>64</v>
      </c>
      <c r="C380" s="139" t="s">
        <v>335</v>
      </c>
      <c r="D380" s="139" t="s">
        <v>149</v>
      </c>
      <c r="E380" s="139" t="s">
        <v>52</v>
      </c>
      <c r="F380" s="139" t="s">
        <v>180</v>
      </c>
      <c r="G380" s="139" t="s">
        <v>990</v>
      </c>
      <c r="H380" s="140">
        <v>8206</v>
      </c>
      <c r="I380" s="138">
        <v>5</v>
      </c>
      <c r="J380" s="141">
        <f>อุดรธานี!F184</f>
        <v>780756.42</v>
      </c>
      <c r="K380" s="155">
        <f>อุดรธานี!AM184</f>
        <v>812884.21000000008</v>
      </c>
      <c r="L380" s="143">
        <f>อุดรธานี!AN184</f>
        <v>5165813.84</v>
      </c>
      <c r="M380" s="143">
        <f>อุดรธานี!AO184</f>
        <v>4046382.46</v>
      </c>
      <c r="N380" s="139"/>
      <c r="O380" s="139"/>
      <c r="P380" s="139"/>
      <c r="Q380" s="131">
        <f t="shared" si="35"/>
        <v>1119431.3799999999</v>
      </c>
      <c r="R380" s="132">
        <f t="shared" si="36"/>
        <v>629.5166756032171</v>
      </c>
    </row>
    <row r="381" spans="1:18" hidden="1" x14ac:dyDescent="0.35">
      <c r="A381" s="152">
        <v>10</v>
      </c>
      <c r="B381" s="139" t="s">
        <v>64</v>
      </c>
      <c r="C381" s="139" t="s">
        <v>335</v>
      </c>
      <c r="D381" s="139" t="s">
        <v>149</v>
      </c>
      <c r="E381" s="139" t="s">
        <v>52</v>
      </c>
      <c r="F381" s="139" t="s">
        <v>180</v>
      </c>
      <c r="G381" s="139" t="s">
        <v>991</v>
      </c>
      <c r="H381" s="140">
        <v>4682</v>
      </c>
      <c r="I381" s="138">
        <v>4</v>
      </c>
      <c r="J381" s="141">
        <f>อุดรธานี!F185</f>
        <v>113478.12</v>
      </c>
      <c r="K381" s="155">
        <f>อุดรธานี!AM185</f>
        <v>252907.19</v>
      </c>
      <c r="L381" s="143">
        <f>อุดรธานี!AN185</f>
        <v>2687875.56</v>
      </c>
      <c r="M381" s="143">
        <f>อุดรธานี!AO185</f>
        <v>2999121.3</v>
      </c>
      <c r="N381" s="139"/>
      <c r="O381" s="139"/>
      <c r="P381" s="139"/>
      <c r="Q381" s="131">
        <f t="shared" si="35"/>
        <v>-311245.73999999976</v>
      </c>
      <c r="R381" s="132">
        <f t="shared" si="36"/>
        <v>574.08704826997007</v>
      </c>
    </row>
    <row r="382" spans="1:18" hidden="1" x14ac:dyDescent="0.35">
      <c r="A382" s="152">
        <v>11</v>
      </c>
      <c r="B382" s="139" t="s">
        <v>64</v>
      </c>
      <c r="C382" s="139" t="s">
        <v>335</v>
      </c>
      <c r="D382" s="139" t="s">
        <v>149</v>
      </c>
      <c r="E382" s="139" t="s">
        <v>52</v>
      </c>
      <c r="F382" s="139" t="s">
        <v>180</v>
      </c>
      <c r="G382" s="139" t="s">
        <v>992</v>
      </c>
      <c r="H382" s="140">
        <v>5558</v>
      </c>
      <c r="I382" s="138">
        <v>4</v>
      </c>
      <c r="J382" s="141">
        <f>อุดรธานี!F186</f>
        <v>254499.65</v>
      </c>
      <c r="K382" s="155">
        <f>อุดรธานี!AM186</f>
        <v>398680.48999999993</v>
      </c>
      <c r="L382" s="143">
        <f>อุดรธานี!AN186</f>
        <v>4271356.8</v>
      </c>
      <c r="M382" s="143">
        <f>อุดรธานี!AO186</f>
        <v>4092274.47</v>
      </c>
      <c r="N382" s="139"/>
      <c r="O382" s="139"/>
      <c r="P382" s="139"/>
      <c r="Q382" s="131">
        <f t="shared" si="35"/>
        <v>179082.32999999961</v>
      </c>
      <c r="R382" s="132">
        <f t="shared" si="36"/>
        <v>768.50608132421735</v>
      </c>
    </row>
    <row r="383" spans="1:18" hidden="1" x14ac:dyDescent="0.35">
      <c r="A383" s="152">
        <v>12</v>
      </c>
      <c r="B383" s="139" t="s">
        <v>64</v>
      </c>
      <c r="C383" s="139" t="s">
        <v>335</v>
      </c>
      <c r="D383" s="139" t="s">
        <v>149</v>
      </c>
      <c r="E383" s="139" t="s">
        <v>52</v>
      </c>
      <c r="F383" s="139" t="s">
        <v>180</v>
      </c>
      <c r="G383" s="139" t="s">
        <v>993</v>
      </c>
      <c r="H383" s="140">
        <v>4731</v>
      </c>
      <c r="I383" s="138">
        <v>4</v>
      </c>
      <c r="J383" s="141">
        <f>อุดรธานี!F187</f>
        <v>217907.94</v>
      </c>
      <c r="K383" s="155">
        <f>อุดรธานี!AM187</f>
        <v>243945.49</v>
      </c>
      <c r="L383" s="143">
        <f>อุดรธานี!AN187</f>
        <v>3518290.52</v>
      </c>
      <c r="M383" s="143">
        <f>อุดรธานี!AO187</f>
        <v>3593426.73</v>
      </c>
      <c r="N383" s="139"/>
      <c r="O383" s="139"/>
      <c r="P383" s="139"/>
      <c r="Q383" s="131">
        <f t="shared" si="35"/>
        <v>-75136.209999999963</v>
      </c>
      <c r="R383" s="132">
        <f t="shared" si="36"/>
        <v>743.6674106954132</v>
      </c>
    </row>
    <row r="384" spans="1:18" hidden="1" x14ac:dyDescent="0.35">
      <c r="A384" s="152">
        <v>13</v>
      </c>
      <c r="B384" s="139" t="s">
        <v>64</v>
      </c>
      <c r="C384" s="139" t="s">
        <v>336</v>
      </c>
      <c r="D384" s="139" t="s">
        <v>149</v>
      </c>
      <c r="E384" s="139" t="s">
        <v>52</v>
      </c>
      <c r="F384" s="139" t="s">
        <v>180</v>
      </c>
      <c r="G384" s="141" t="s">
        <v>994</v>
      </c>
      <c r="H384" s="209">
        <v>3338</v>
      </c>
      <c r="I384" s="138">
        <v>3</v>
      </c>
      <c r="J384" s="141">
        <f>อุดรธานี!F188</f>
        <v>125031.45</v>
      </c>
      <c r="K384" s="155">
        <f>อุดรธานี!AM188</f>
        <v>146057.06000000003</v>
      </c>
      <c r="L384" s="143">
        <f>อุดรธานี!AN188</f>
        <v>2967150.27</v>
      </c>
      <c r="M384" s="143">
        <f>อุดรธานี!AO188</f>
        <v>2850502.2800000003</v>
      </c>
      <c r="N384" s="139"/>
      <c r="O384" s="139"/>
      <c r="P384" s="139"/>
      <c r="Q384" s="131">
        <f t="shared" si="35"/>
        <v>116647.98999999976</v>
      </c>
      <c r="R384" s="132">
        <f t="shared" si="36"/>
        <v>888.90062013181546</v>
      </c>
    </row>
    <row r="385" spans="1:18" hidden="1" x14ac:dyDescent="0.35">
      <c r="A385" s="152">
        <v>14</v>
      </c>
      <c r="B385" s="139" t="s">
        <v>64</v>
      </c>
      <c r="C385" s="139" t="s">
        <v>335</v>
      </c>
      <c r="D385" s="139" t="s">
        <v>149</v>
      </c>
      <c r="E385" s="139" t="s">
        <v>52</v>
      </c>
      <c r="F385" s="139" t="s">
        <v>180</v>
      </c>
      <c r="G385" s="139" t="s">
        <v>995</v>
      </c>
      <c r="H385" s="140">
        <v>6544</v>
      </c>
      <c r="I385" s="138">
        <v>5</v>
      </c>
      <c r="J385" s="141">
        <f>อุดรธานี!F189</f>
        <v>253047.62</v>
      </c>
      <c r="K385" s="155">
        <f>อุดรธานี!AM189</f>
        <v>652667.75</v>
      </c>
      <c r="L385" s="143">
        <f>อุดรธานี!AN189</f>
        <v>3066805.06</v>
      </c>
      <c r="M385" s="143">
        <f>อุดรธานี!AO189</f>
        <v>3506841.96</v>
      </c>
      <c r="N385" s="139"/>
      <c r="O385" s="139"/>
      <c r="P385" s="139"/>
      <c r="Q385" s="131">
        <f t="shared" si="35"/>
        <v>-440036.89999999991</v>
      </c>
      <c r="R385" s="132">
        <f t="shared" si="36"/>
        <v>468.64380501222496</v>
      </c>
    </row>
    <row r="386" spans="1:18" s="150" customFormat="1" hidden="1" x14ac:dyDescent="0.35">
      <c r="A386" s="210">
        <v>15</v>
      </c>
      <c r="B386" s="145" t="s">
        <v>64</v>
      </c>
      <c r="C386" s="145"/>
      <c r="D386" s="145"/>
      <c r="E386" s="145" t="s">
        <v>77</v>
      </c>
      <c r="F386" s="145"/>
      <c r="G386" s="145" t="s">
        <v>341</v>
      </c>
      <c r="H386" s="151">
        <f>SUM(H372:H385)</f>
        <v>72221</v>
      </c>
      <c r="I386" s="144"/>
      <c r="J386" s="147">
        <f>SUM(J372:J385)</f>
        <v>4998103.8800000008</v>
      </c>
      <c r="K386" s="147">
        <f t="shared" ref="K386:M386" si="40">SUM(K372:K385)</f>
        <v>6052703.0500000007</v>
      </c>
      <c r="L386" s="147">
        <f t="shared" si="40"/>
        <v>47450372.170000009</v>
      </c>
      <c r="M386" s="147">
        <f t="shared" si="40"/>
        <v>46858009.140000001</v>
      </c>
      <c r="N386" s="145">
        <v>13</v>
      </c>
      <c r="O386" s="145">
        <v>13</v>
      </c>
      <c r="P386" s="145">
        <f>N386-O386</f>
        <v>0</v>
      </c>
      <c r="Q386" s="148">
        <f t="shared" si="35"/>
        <v>592363.03000000864</v>
      </c>
      <c r="R386" s="149">
        <f>L386/H386</f>
        <v>657.01627185998541</v>
      </c>
    </row>
    <row r="387" spans="1:18" hidden="1" x14ac:dyDescent="0.35">
      <c r="A387" s="138">
        <v>1</v>
      </c>
      <c r="B387" s="139" t="s">
        <v>64</v>
      </c>
      <c r="C387" s="139" t="s">
        <v>336</v>
      </c>
      <c r="D387" s="139" t="s">
        <v>151</v>
      </c>
      <c r="E387" s="139" t="s">
        <v>53</v>
      </c>
      <c r="F387" s="139" t="s">
        <v>210</v>
      </c>
      <c r="G387" s="139" t="s">
        <v>342</v>
      </c>
      <c r="H387" s="140"/>
      <c r="I387" s="138"/>
      <c r="J387" s="141"/>
      <c r="K387" s="142"/>
      <c r="L387" s="143"/>
      <c r="M387" s="143"/>
      <c r="N387" s="139"/>
      <c r="O387" s="139"/>
      <c r="P387" s="139"/>
    </row>
    <row r="388" spans="1:18" hidden="1" x14ac:dyDescent="0.35">
      <c r="A388" s="138">
        <v>2</v>
      </c>
      <c r="B388" s="139" t="s">
        <v>64</v>
      </c>
      <c r="C388" s="139" t="s">
        <v>336</v>
      </c>
      <c r="D388" s="139" t="s">
        <v>151</v>
      </c>
      <c r="E388" s="139" t="s">
        <v>53</v>
      </c>
      <c r="F388" s="139" t="s">
        <v>180</v>
      </c>
      <c r="G388" s="139" t="s">
        <v>996</v>
      </c>
      <c r="H388" s="140">
        <v>2511</v>
      </c>
      <c r="I388" s="138">
        <v>2</v>
      </c>
      <c r="J388" s="143">
        <f>อุดรธานี!F190</f>
        <v>262664.34000000003</v>
      </c>
      <c r="K388" s="142">
        <f>อุดรธานี!AM190</f>
        <v>260616.19000000006</v>
      </c>
      <c r="L388" s="143">
        <f>อุดรธานี!AN190</f>
        <v>2850988.62</v>
      </c>
      <c r="M388" s="143">
        <f>อุดรธานี!AO190</f>
        <v>2616042.25</v>
      </c>
      <c r="N388" s="139"/>
      <c r="O388" s="139"/>
      <c r="P388" s="139"/>
      <c r="Q388" s="131">
        <f t="shared" si="35"/>
        <v>234946.37000000011</v>
      </c>
      <c r="R388" s="132">
        <f t="shared" si="36"/>
        <v>1135.3996893667861</v>
      </c>
    </row>
    <row r="389" spans="1:18" hidden="1" x14ac:dyDescent="0.35">
      <c r="A389" s="138">
        <v>3</v>
      </c>
      <c r="B389" s="139" t="s">
        <v>64</v>
      </c>
      <c r="C389" s="139" t="s">
        <v>336</v>
      </c>
      <c r="D389" s="139" t="s">
        <v>151</v>
      </c>
      <c r="E389" s="139" t="s">
        <v>53</v>
      </c>
      <c r="F389" s="139" t="s">
        <v>180</v>
      </c>
      <c r="G389" s="139" t="s">
        <v>997</v>
      </c>
      <c r="H389" s="140">
        <v>3129</v>
      </c>
      <c r="I389" s="138">
        <v>3</v>
      </c>
      <c r="J389" s="143">
        <f>อุดรธานี!F191</f>
        <v>17199.72</v>
      </c>
      <c r="K389" s="142">
        <f>อุดรธานี!AM191</f>
        <v>152938.99000000002</v>
      </c>
      <c r="L389" s="143">
        <f>อุดรธานี!AN191</f>
        <v>2647398.9500000002</v>
      </c>
      <c r="M389" s="143">
        <f>อุดรธานี!AO191</f>
        <v>2713862.06</v>
      </c>
      <c r="N389" s="139"/>
      <c r="O389" s="139"/>
      <c r="P389" s="139"/>
      <c r="Q389" s="131">
        <f t="shared" si="35"/>
        <v>-66463.10999999987</v>
      </c>
      <c r="R389" s="132">
        <f t="shared" si="36"/>
        <v>846.08467561521263</v>
      </c>
    </row>
    <row r="390" spans="1:18" hidden="1" x14ac:dyDescent="0.35">
      <c r="A390" s="138">
        <v>4</v>
      </c>
      <c r="B390" s="139" t="s">
        <v>64</v>
      </c>
      <c r="C390" s="139" t="s">
        <v>336</v>
      </c>
      <c r="D390" s="139" t="s">
        <v>151</v>
      </c>
      <c r="E390" s="139" t="s">
        <v>53</v>
      </c>
      <c r="F390" s="139" t="s">
        <v>180</v>
      </c>
      <c r="G390" s="139" t="s">
        <v>998</v>
      </c>
      <c r="H390" s="140">
        <v>5633</v>
      </c>
      <c r="I390" s="138">
        <v>4</v>
      </c>
      <c r="J390" s="143">
        <f>อุดรธานี!F192</f>
        <v>371892.49</v>
      </c>
      <c r="K390" s="142">
        <f>อุดรธานี!AM192</f>
        <v>505418.21999999991</v>
      </c>
      <c r="L390" s="143">
        <f>อุดรธานี!AN192</f>
        <v>4113244.77</v>
      </c>
      <c r="M390" s="143">
        <f>อุดรธานี!AO192</f>
        <v>3913961.61</v>
      </c>
      <c r="N390" s="139"/>
      <c r="O390" s="139"/>
      <c r="P390" s="139"/>
      <c r="Q390" s="131">
        <f t="shared" ref="Q390:Q454" si="41">L390-M390</f>
        <v>199283.16000000015</v>
      </c>
      <c r="R390" s="132">
        <f t="shared" ref="R390:R454" si="42">L390/H390</f>
        <v>730.20500088762651</v>
      </c>
    </row>
    <row r="391" spans="1:18" hidden="1" x14ac:dyDescent="0.35">
      <c r="A391" s="138">
        <v>5</v>
      </c>
      <c r="B391" s="139" t="s">
        <v>64</v>
      </c>
      <c r="C391" s="139" t="s">
        <v>336</v>
      </c>
      <c r="D391" s="139" t="s">
        <v>151</v>
      </c>
      <c r="E391" s="139" t="s">
        <v>53</v>
      </c>
      <c r="F391" s="139" t="s">
        <v>180</v>
      </c>
      <c r="G391" s="139" t="s">
        <v>999</v>
      </c>
      <c r="H391" s="140">
        <v>1850</v>
      </c>
      <c r="I391" s="138">
        <v>2</v>
      </c>
      <c r="J391" s="143">
        <f>อุดรธานี!F193</f>
        <v>291979.17</v>
      </c>
      <c r="K391" s="142">
        <f>อุดรธานี!AM193</f>
        <v>377921.81</v>
      </c>
      <c r="L391" s="143">
        <f>อุดรธานี!AN193</f>
        <v>2069455.49</v>
      </c>
      <c r="M391" s="143">
        <f>อุดรธานี!AO193</f>
        <v>1944249.16</v>
      </c>
      <c r="N391" s="139"/>
      <c r="O391" s="139"/>
      <c r="P391" s="139"/>
      <c r="Q391" s="131">
        <f t="shared" si="41"/>
        <v>125206.33000000007</v>
      </c>
      <c r="R391" s="132">
        <f t="shared" si="42"/>
        <v>1118.6245891891892</v>
      </c>
    </row>
    <row r="392" spans="1:18" hidden="1" x14ac:dyDescent="0.35">
      <c r="A392" s="138">
        <v>6</v>
      </c>
      <c r="B392" s="139" t="s">
        <v>64</v>
      </c>
      <c r="C392" s="139" t="s">
        <v>336</v>
      </c>
      <c r="D392" s="139" t="s">
        <v>151</v>
      </c>
      <c r="E392" s="139" t="s">
        <v>53</v>
      </c>
      <c r="F392" s="139" t="s">
        <v>180</v>
      </c>
      <c r="G392" s="139" t="s">
        <v>1000</v>
      </c>
      <c r="H392" s="140">
        <v>3330</v>
      </c>
      <c r="I392" s="138">
        <v>3</v>
      </c>
      <c r="J392" s="143">
        <f>อุดรธานี!F194</f>
        <v>528721.05000000005</v>
      </c>
      <c r="K392" s="142">
        <f>อุดรธานี!AM194</f>
        <v>543410.17000000004</v>
      </c>
      <c r="L392" s="143">
        <f>อุดรธานี!AN194</f>
        <v>1652595.94</v>
      </c>
      <c r="M392" s="143">
        <f>อุดรธานี!AO194</f>
        <v>1703060.19</v>
      </c>
      <c r="N392" s="139"/>
      <c r="O392" s="139"/>
      <c r="P392" s="139"/>
      <c r="Q392" s="131">
        <f t="shared" si="41"/>
        <v>-50464.25</v>
      </c>
      <c r="R392" s="132">
        <f t="shared" si="42"/>
        <v>496.27505705705704</v>
      </c>
    </row>
    <row r="393" spans="1:18" s="150" customFormat="1" hidden="1" x14ac:dyDescent="0.35">
      <c r="A393" s="144">
        <v>15</v>
      </c>
      <c r="B393" s="145" t="s">
        <v>64</v>
      </c>
      <c r="C393" s="145"/>
      <c r="D393" s="145"/>
      <c r="E393" s="145" t="s">
        <v>77</v>
      </c>
      <c r="F393" s="145"/>
      <c r="G393" s="145" t="s">
        <v>343</v>
      </c>
      <c r="H393" s="151">
        <f>SUM(H387:H392)</f>
        <v>16453</v>
      </c>
      <c r="I393" s="144"/>
      <c r="J393" s="147">
        <f>SUM(J387:J392)</f>
        <v>1472456.77</v>
      </c>
      <c r="K393" s="147">
        <f t="shared" ref="K393:M393" si="43">SUM(K387:K392)</f>
        <v>1840305.38</v>
      </c>
      <c r="L393" s="147">
        <f t="shared" si="43"/>
        <v>13333683.77</v>
      </c>
      <c r="M393" s="147">
        <f t="shared" si="43"/>
        <v>12891175.27</v>
      </c>
      <c r="N393" s="145">
        <v>5</v>
      </c>
      <c r="O393" s="145">
        <v>5</v>
      </c>
      <c r="P393" s="145">
        <f>N393-O393</f>
        <v>0</v>
      </c>
      <c r="Q393" s="148">
        <f t="shared" si="41"/>
        <v>442508.5</v>
      </c>
      <c r="R393" s="149">
        <f>L393/H393</f>
        <v>810.41048866468122</v>
      </c>
    </row>
    <row r="394" spans="1:18" hidden="1" x14ac:dyDescent="0.35">
      <c r="A394" s="138">
        <v>1</v>
      </c>
      <c r="B394" s="139" t="s">
        <v>64</v>
      </c>
      <c r="C394" s="139" t="s">
        <v>344</v>
      </c>
      <c r="D394" s="139" t="s">
        <v>153</v>
      </c>
      <c r="E394" s="139" t="s">
        <v>54</v>
      </c>
      <c r="F394" s="139" t="s">
        <v>210</v>
      </c>
      <c r="G394" s="139" t="s">
        <v>345</v>
      </c>
      <c r="H394" s="140"/>
      <c r="I394" s="138"/>
      <c r="J394" s="141"/>
      <c r="K394" s="142"/>
      <c r="L394" s="143"/>
      <c r="M394" s="143"/>
      <c r="N394" s="139"/>
      <c r="O394" s="139"/>
      <c r="P394" s="139"/>
    </row>
    <row r="395" spans="1:18" hidden="1" x14ac:dyDescent="0.35">
      <c r="A395" s="138">
        <v>2</v>
      </c>
      <c r="B395" s="139" t="s">
        <v>64</v>
      </c>
      <c r="C395" s="139" t="s">
        <v>344</v>
      </c>
      <c r="D395" s="139" t="s">
        <v>153</v>
      </c>
      <c r="E395" s="139" t="s">
        <v>54</v>
      </c>
      <c r="F395" s="139" t="s">
        <v>180</v>
      </c>
      <c r="G395" s="139" t="s">
        <v>1001</v>
      </c>
      <c r="H395" s="140">
        <v>3397</v>
      </c>
      <c r="I395" s="138">
        <v>3</v>
      </c>
      <c r="J395" s="143">
        <f>อุดรธานี!F195</f>
        <v>876044.94</v>
      </c>
      <c r="K395" s="142">
        <f>อุดรธานี!AM195</f>
        <v>917385.26</v>
      </c>
      <c r="L395" s="143">
        <f>อุดรธานี!AN195</f>
        <v>2141115.96</v>
      </c>
      <c r="M395" s="143">
        <f>อุดรธานี!AO195</f>
        <v>2399570.5500000003</v>
      </c>
      <c r="N395" s="139"/>
      <c r="O395" s="139"/>
      <c r="P395" s="139"/>
      <c r="Q395" s="131">
        <f t="shared" si="41"/>
        <v>-258454.59000000032</v>
      </c>
      <c r="R395" s="132">
        <f t="shared" si="42"/>
        <v>630.29613188107157</v>
      </c>
    </row>
    <row r="396" spans="1:18" hidden="1" x14ac:dyDescent="0.35">
      <c r="A396" s="138">
        <v>3</v>
      </c>
      <c r="B396" s="139" t="s">
        <v>64</v>
      </c>
      <c r="C396" s="139" t="s">
        <v>344</v>
      </c>
      <c r="D396" s="139" t="s">
        <v>153</v>
      </c>
      <c r="E396" s="139" t="s">
        <v>54</v>
      </c>
      <c r="F396" s="139" t="s">
        <v>180</v>
      </c>
      <c r="G396" s="139" t="s">
        <v>1002</v>
      </c>
      <c r="H396" s="140">
        <v>2599</v>
      </c>
      <c r="I396" s="138">
        <v>2</v>
      </c>
      <c r="J396" s="143">
        <f>อุดรธานี!F196</f>
        <v>738549.1</v>
      </c>
      <c r="K396" s="142">
        <f>อุดรธานี!AM196</f>
        <v>924588.22000000009</v>
      </c>
      <c r="L396" s="143">
        <f>อุดรธานี!AN196</f>
        <v>2487791.02</v>
      </c>
      <c r="M396" s="143">
        <f>อุดรธานี!AO196</f>
        <v>2398796.15</v>
      </c>
      <c r="N396" s="139"/>
      <c r="O396" s="139"/>
      <c r="P396" s="139"/>
      <c r="Q396" s="131">
        <f t="shared" si="41"/>
        <v>88994.870000000112</v>
      </c>
      <c r="R396" s="132">
        <f t="shared" si="42"/>
        <v>957.2108580223163</v>
      </c>
    </row>
    <row r="397" spans="1:18" hidden="1" x14ac:dyDescent="0.35">
      <c r="A397" s="138">
        <v>4</v>
      </c>
      <c r="B397" s="139" t="s">
        <v>64</v>
      </c>
      <c r="C397" s="139" t="s">
        <v>344</v>
      </c>
      <c r="D397" s="139" t="s">
        <v>153</v>
      </c>
      <c r="E397" s="139" t="s">
        <v>54</v>
      </c>
      <c r="F397" s="139" t="s">
        <v>180</v>
      </c>
      <c r="G397" s="139" t="s">
        <v>1003</v>
      </c>
      <c r="H397" s="140">
        <v>3184</v>
      </c>
      <c r="I397" s="138">
        <v>3</v>
      </c>
      <c r="J397" s="143">
        <f>อุดรธานี!F197</f>
        <v>603698.82999999996</v>
      </c>
      <c r="K397" s="142">
        <f>อุดรธานี!AM197</f>
        <v>684900.7</v>
      </c>
      <c r="L397" s="143">
        <f>อุดรธานี!AN197</f>
        <v>2462443.4699999997</v>
      </c>
      <c r="M397" s="143">
        <f>อุดรธานี!AO197</f>
        <v>2719521.32</v>
      </c>
      <c r="N397" s="139"/>
      <c r="O397" s="139"/>
      <c r="P397" s="139"/>
      <c r="Q397" s="131">
        <f t="shared" si="41"/>
        <v>-257077.85000000009</v>
      </c>
      <c r="R397" s="132">
        <f t="shared" si="42"/>
        <v>773.38048680904512</v>
      </c>
    </row>
    <row r="398" spans="1:18" hidden="1" x14ac:dyDescent="0.35">
      <c r="A398" s="138">
        <v>5</v>
      </c>
      <c r="B398" s="139" t="s">
        <v>64</v>
      </c>
      <c r="C398" s="139" t="s">
        <v>344</v>
      </c>
      <c r="D398" s="139" t="s">
        <v>153</v>
      </c>
      <c r="E398" s="139" t="s">
        <v>54</v>
      </c>
      <c r="F398" s="139" t="s">
        <v>180</v>
      </c>
      <c r="G398" s="139" t="s">
        <v>1004</v>
      </c>
      <c r="H398" s="140">
        <v>4760</v>
      </c>
      <c r="I398" s="138">
        <v>4</v>
      </c>
      <c r="J398" s="143">
        <f>อุดรธานี!F198</f>
        <v>747641.95</v>
      </c>
      <c r="K398" s="142">
        <f>อุดรธานี!AM198</f>
        <v>999290.41999999993</v>
      </c>
      <c r="L398" s="143">
        <f>อุดรธานี!AN198</f>
        <v>3351195.75</v>
      </c>
      <c r="M398" s="143">
        <f>อุดรธานี!AO198</f>
        <v>3316136.21</v>
      </c>
      <c r="N398" s="139"/>
      <c r="O398" s="139"/>
      <c r="P398" s="139"/>
      <c r="Q398" s="131">
        <f t="shared" si="41"/>
        <v>35059.540000000037</v>
      </c>
      <c r="R398" s="132">
        <f t="shared" si="42"/>
        <v>704.03272058823529</v>
      </c>
    </row>
    <row r="399" spans="1:18" s="150" customFormat="1" hidden="1" x14ac:dyDescent="0.35">
      <c r="A399" s="144">
        <v>16</v>
      </c>
      <c r="B399" s="145" t="s">
        <v>64</v>
      </c>
      <c r="C399" s="145"/>
      <c r="D399" s="145"/>
      <c r="E399" s="145" t="s">
        <v>77</v>
      </c>
      <c r="F399" s="145"/>
      <c r="G399" s="145" t="s">
        <v>346</v>
      </c>
      <c r="H399" s="151">
        <f>SUM(H394:H398)</f>
        <v>13940</v>
      </c>
      <c r="I399" s="144"/>
      <c r="J399" s="147">
        <f>SUM(J394:J398)</f>
        <v>2965934.8200000003</v>
      </c>
      <c r="K399" s="147">
        <f t="shared" ref="K399:M399" si="44">SUM(K394:K398)</f>
        <v>3526164.5999999996</v>
      </c>
      <c r="L399" s="147">
        <f t="shared" si="44"/>
        <v>10442546.199999999</v>
      </c>
      <c r="M399" s="147">
        <f t="shared" si="44"/>
        <v>10834024.23</v>
      </c>
      <c r="N399" s="145">
        <v>4</v>
      </c>
      <c r="O399" s="145">
        <v>4</v>
      </c>
      <c r="P399" s="145">
        <f>N399-O399</f>
        <v>0</v>
      </c>
      <c r="Q399" s="148">
        <f t="shared" si="41"/>
        <v>-391478.03000000119</v>
      </c>
      <c r="R399" s="149">
        <f>L399/H399</f>
        <v>749.10661406025815</v>
      </c>
    </row>
    <row r="400" spans="1:18" hidden="1" x14ac:dyDescent="0.35">
      <c r="A400" s="138">
        <v>1</v>
      </c>
      <c r="B400" s="139" t="s">
        <v>64</v>
      </c>
      <c r="C400" s="139" t="s">
        <v>347</v>
      </c>
      <c r="D400" s="139" t="s">
        <v>155</v>
      </c>
      <c r="E400" s="139" t="s">
        <v>55</v>
      </c>
      <c r="F400" s="139" t="s">
        <v>210</v>
      </c>
      <c r="G400" s="139" t="s">
        <v>348</v>
      </c>
      <c r="H400" s="140"/>
      <c r="I400" s="138"/>
      <c r="J400" s="141"/>
      <c r="K400" s="142"/>
      <c r="L400" s="143"/>
      <c r="M400" s="143"/>
      <c r="N400" s="139"/>
      <c r="O400" s="139"/>
      <c r="P400" s="139"/>
    </row>
    <row r="401" spans="1:18" hidden="1" x14ac:dyDescent="0.35">
      <c r="A401" s="138">
        <v>2</v>
      </c>
      <c r="B401" s="139" t="s">
        <v>64</v>
      </c>
      <c r="C401" s="139" t="s">
        <v>347</v>
      </c>
      <c r="D401" s="139" t="s">
        <v>155</v>
      </c>
      <c r="E401" s="139" t="s">
        <v>55</v>
      </c>
      <c r="F401" s="139" t="s">
        <v>180</v>
      </c>
      <c r="G401" s="139" t="s">
        <v>1005</v>
      </c>
      <c r="H401" s="140">
        <v>3288</v>
      </c>
      <c r="I401" s="138">
        <v>3</v>
      </c>
      <c r="J401" s="143">
        <f>อุดรธานี!F199</f>
        <v>690492.48</v>
      </c>
      <c r="K401" s="142">
        <f>อุดรธานี!AM199</f>
        <v>728006.86</v>
      </c>
      <c r="L401" s="143">
        <f>อุดรธานี!AN199</f>
        <v>1303133.92</v>
      </c>
      <c r="M401" s="143">
        <f>อุดรธานี!AO199</f>
        <v>1374537.7800000003</v>
      </c>
      <c r="N401" s="139"/>
      <c r="O401" s="139"/>
      <c r="P401" s="139"/>
      <c r="Q401" s="131">
        <f t="shared" si="41"/>
        <v>-71403.860000000335</v>
      </c>
      <c r="R401" s="132">
        <f t="shared" si="42"/>
        <v>396.33026763990267</v>
      </c>
    </row>
    <row r="402" spans="1:18" hidden="1" x14ac:dyDescent="0.35">
      <c r="A402" s="138">
        <v>3</v>
      </c>
      <c r="B402" s="139" t="s">
        <v>64</v>
      </c>
      <c r="C402" s="139" t="s">
        <v>347</v>
      </c>
      <c r="D402" s="139" t="s">
        <v>155</v>
      </c>
      <c r="E402" s="139" t="s">
        <v>55</v>
      </c>
      <c r="F402" s="139" t="s">
        <v>180</v>
      </c>
      <c r="G402" s="139" t="s">
        <v>1006</v>
      </c>
      <c r="H402" s="140">
        <v>2561</v>
      </c>
      <c r="I402" s="138">
        <v>2</v>
      </c>
      <c r="J402" s="143">
        <f>อุดรธานี!F200</f>
        <v>612424.54</v>
      </c>
      <c r="K402" s="142">
        <f>อุดรธานี!AM200</f>
        <v>574703.56000000006</v>
      </c>
      <c r="L402" s="143">
        <f>อุดรธานี!AN200</f>
        <v>2415433.5499999998</v>
      </c>
      <c r="M402" s="143">
        <f>อุดรธานี!AO200</f>
        <v>2121467.7600000002</v>
      </c>
      <c r="N402" s="139"/>
      <c r="O402" s="139"/>
      <c r="P402" s="139"/>
      <c r="Q402" s="131">
        <f t="shared" si="41"/>
        <v>293965.78999999957</v>
      </c>
      <c r="R402" s="132">
        <f t="shared" si="42"/>
        <v>943.1603084732526</v>
      </c>
    </row>
    <row r="403" spans="1:18" hidden="1" x14ac:dyDescent="0.35">
      <c r="A403" s="138">
        <v>4</v>
      </c>
      <c r="B403" s="139" t="s">
        <v>64</v>
      </c>
      <c r="C403" s="139" t="s">
        <v>347</v>
      </c>
      <c r="D403" s="139" t="s">
        <v>155</v>
      </c>
      <c r="E403" s="139" t="s">
        <v>55</v>
      </c>
      <c r="F403" s="139" t="s">
        <v>180</v>
      </c>
      <c r="G403" s="139" t="s">
        <v>1007</v>
      </c>
      <c r="H403" s="140">
        <v>3118</v>
      </c>
      <c r="I403" s="138">
        <v>3</v>
      </c>
      <c r="J403" s="143">
        <f>อุดรธานี!F201</f>
        <v>229622.26</v>
      </c>
      <c r="K403" s="142">
        <f>อุดรธานี!AM201</f>
        <v>430030.03</v>
      </c>
      <c r="L403" s="143">
        <f>อุดรธานี!AN201</f>
        <v>2647945.67</v>
      </c>
      <c r="M403" s="143">
        <f>อุดรธานี!AO201</f>
        <v>2765240.3800000004</v>
      </c>
      <c r="N403" s="139"/>
      <c r="O403" s="139"/>
      <c r="P403" s="139"/>
      <c r="Q403" s="131">
        <f t="shared" si="41"/>
        <v>-117294.71000000043</v>
      </c>
      <c r="R403" s="132">
        <f t="shared" si="42"/>
        <v>849.24492302758176</v>
      </c>
    </row>
    <row r="404" spans="1:18" hidden="1" x14ac:dyDescent="0.35">
      <c r="A404" s="138">
        <v>5</v>
      </c>
      <c r="B404" s="139" t="s">
        <v>64</v>
      </c>
      <c r="C404" s="139" t="s">
        <v>347</v>
      </c>
      <c r="D404" s="139" t="s">
        <v>155</v>
      </c>
      <c r="E404" s="139" t="s">
        <v>55</v>
      </c>
      <c r="F404" s="139" t="s">
        <v>180</v>
      </c>
      <c r="G404" s="139" t="s">
        <v>1008</v>
      </c>
      <c r="H404" s="140">
        <v>1408</v>
      </c>
      <c r="I404" s="138">
        <v>1</v>
      </c>
      <c r="J404" s="143">
        <f>อุดรธานี!F202</f>
        <v>304620.65999999997</v>
      </c>
      <c r="K404" s="142">
        <f>อุดรธานี!AM202</f>
        <v>295301.54999999993</v>
      </c>
      <c r="L404" s="143">
        <f>อุดรธานี!AN202</f>
        <v>2031254.64</v>
      </c>
      <c r="M404" s="143">
        <f>อุดรธานี!AO202</f>
        <v>1995086.62</v>
      </c>
      <c r="N404" s="139"/>
      <c r="O404" s="139"/>
      <c r="P404" s="139"/>
      <c r="Q404" s="131">
        <f t="shared" si="41"/>
        <v>36168.019999999786</v>
      </c>
      <c r="R404" s="132">
        <f t="shared" si="42"/>
        <v>1442.6524431818182</v>
      </c>
    </row>
    <row r="405" spans="1:18" hidden="1" x14ac:dyDescent="0.35">
      <c r="A405" s="138">
        <v>6</v>
      </c>
      <c r="B405" s="139" t="s">
        <v>64</v>
      </c>
      <c r="C405" s="139" t="s">
        <v>347</v>
      </c>
      <c r="D405" s="139" t="s">
        <v>155</v>
      </c>
      <c r="E405" s="139" t="s">
        <v>55</v>
      </c>
      <c r="F405" s="139" t="s">
        <v>180</v>
      </c>
      <c r="G405" s="139" t="s">
        <v>1009</v>
      </c>
      <c r="H405" s="140">
        <v>1888</v>
      </c>
      <c r="I405" s="138">
        <v>2</v>
      </c>
      <c r="J405" s="143">
        <f>อุดรธานี!F203</f>
        <v>420190.56</v>
      </c>
      <c r="K405" s="142">
        <f>อุดรธานี!AM203</f>
        <v>453101.82999999996</v>
      </c>
      <c r="L405" s="143">
        <f>อุดรธานี!AN203</f>
        <v>2397314.09</v>
      </c>
      <c r="M405" s="143">
        <f>อุดรธานี!AO203</f>
        <v>2686649.8499999996</v>
      </c>
      <c r="N405" s="139"/>
      <c r="O405" s="139"/>
      <c r="P405" s="139"/>
      <c r="Q405" s="131">
        <f t="shared" si="41"/>
        <v>-289335.75999999978</v>
      </c>
      <c r="R405" s="132">
        <f t="shared" si="42"/>
        <v>1269.7638188559322</v>
      </c>
    </row>
    <row r="406" spans="1:18" hidden="1" x14ac:dyDescent="0.35">
      <c r="A406" s="138">
        <v>7</v>
      </c>
      <c r="B406" s="139" t="s">
        <v>64</v>
      </c>
      <c r="C406" s="139" t="s">
        <v>347</v>
      </c>
      <c r="D406" s="139" t="s">
        <v>155</v>
      </c>
      <c r="E406" s="139" t="s">
        <v>55</v>
      </c>
      <c r="F406" s="139" t="s">
        <v>180</v>
      </c>
      <c r="G406" s="139" t="s">
        <v>1010</v>
      </c>
      <c r="H406" s="140">
        <v>1058</v>
      </c>
      <c r="I406" s="138">
        <v>1</v>
      </c>
      <c r="J406" s="143">
        <f>อุดรธานี!F204</f>
        <v>430650.03</v>
      </c>
      <c r="K406" s="142">
        <f>อุดรธานี!AM204</f>
        <v>364038.88</v>
      </c>
      <c r="L406" s="143">
        <f>อุดรธานี!AN204</f>
        <v>1889640.42</v>
      </c>
      <c r="M406" s="143">
        <f>อุดรธานี!AO204</f>
        <v>1696815.66</v>
      </c>
      <c r="N406" s="139"/>
      <c r="O406" s="139"/>
      <c r="P406" s="139"/>
      <c r="Q406" s="131">
        <f t="shared" si="41"/>
        <v>192824.76</v>
      </c>
      <c r="R406" s="132">
        <f t="shared" si="42"/>
        <v>1786.0495463137995</v>
      </c>
    </row>
    <row r="407" spans="1:18" hidden="1" x14ac:dyDescent="0.35">
      <c r="A407" s="138">
        <v>8</v>
      </c>
      <c r="B407" s="139" t="s">
        <v>64</v>
      </c>
      <c r="C407" s="139" t="s">
        <v>347</v>
      </c>
      <c r="D407" s="139" t="s">
        <v>155</v>
      </c>
      <c r="E407" s="139" t="s">
        <v>55</v>
      </c>
      <c r="F407" s="139" t="s">
        <v>180</v>
      </c>
      <c r="G407" s="139" t="s">
        <v>1011</v>
      </c>
      <c r="H407" s="140">
        <v>3487</v>
      </c>
      <c r="I407" s="138">
        <v>3</v>
      </c>
      <c r="J407" s="143">
        <f>อุดรธานี!F205</f>
        <v>835795.01</v>
      </c>
      <c r="K407" s="142">
        <f>อุดรธานี!AM205</f>
        <v>977245.91</v>
      </c>
      <c r="L407" s="143">
        <f>อุดรธานี!AN205</f>
        <v>2853239.55</v>
      </c>
      <c r="M407" s="143">
        <f>อุดรธานี!AO205</f>
        <v>2852847.35</v>
      </c>
      <c r="N407" s="139"/>
      <c r="O407" s="139"/>
      <c r="P407" s="139"/>
      <c r="Q407" s="131">
        <f t="shared" si="41"/>
        <v>392.1999999997206</v>
      </c>
      <c r="R407" s="132">
        <f t="shared" si="42"/>
        <v>818.25051620303987</v>
      </c>
    </row>
    <row r="408" spans="1:18" hidden="1" x14ac:dyDescent="0.35">
      <c r="A408" s="138">
        <v>9</v>
      </c>
      <c r="B408" s="139" t="s">
        <v>64</v>
      </c>
      <c r="C408" s="139" t="s">
        <v>347</v>
      </c>
      <c r="D408" s="139" t="s">
        <v>155</v>
      </c>
      <c r="E408" s="139" t="s">
        <v>55</v>
      </c>
      <c r="F408" s="139" t="s">
        <v>180</v>
      </c>
      <c r="G408" s="139" t="s">
        <v>1012</v>
      </c>
      <c r="H408" s="140">
        <v>2685</v>
      </c>
      <c r="I408" s="138">
        <v>2</v>
      </c>
      <c r="J408" s="143">
        <f>อุดรธานี!F206</f>
        <v>790789.78</v>
      </c>
      <c r="K408" s="142">
        <f>อุดรธานี!AM206</f>
        <v>848700.99</v>
      </c>
      <c r="L408" s="143">
        <f>อุดรธานี!AN206</f>
        <v>2532179.7599999998</v>
      </c>
      <c r="M408" s="143">
        <f>อุดรธานี!AO206</f>
        <v>2302059.21</v>
      </c>
      <c r="N408" s="139"/>
      <c r="O408" s="139"/>
      <c r="P408" s="139"/>
      <c r="Q408" s="131">
        <f t="shared" si="41"/>
        <v>230120.54999999981</v>
      </c>
      <c r="R408" s="132">
        <f t="shared" si="42"/>
        <v>943.08370949720666</v>
      </c>
    </row>
    <row r="409" spans="1:18" s="215" customFormat="1" hidden="1" x14ac:dyDescent="0.35">
      <c r="A409" s="211">
        <v>10</v>
      </c>
      <c r="B409" s="212" t="s">
        <v>64</v>
      </c>
      <c r="C409" s="212" t="s">
        <v>347</v>
      </c>
      <c r="D409" s="212" t="s">
        <v>155</v>
      </c>
      <c r="E409" s="212" t="s">
        <v>55</v>
      </c>
      <c r="F409" s="212" t="s">
        <v>180</v>
      </c>
      <c r="G409" s="212" t="s">
        <v>1013</v>
      </c>
      <c r="H409" s="213">
        <v>996</v>
      </c>
      <c r="I409" s="211">
        <v>1</v>
      </c>
      <c r="J409" s="187">
        <f>อุดรธานี!F207</f>
        <v>187565.54</v>
      </c>
      <c r="K409" s="187">
        <f>อุดรธานี!AM207</f>
        <v>202701.56</v>
      </c>
      <c r="L409" s="187">
        <f>อุดรธานี!AN207</f>
        <v>615456.87</v>
      </c>
      <c r="M409" s="187">
        <f>อุดรธานี!AO207</f>
        <v>774520.34999999986</v>
      </c>
      <c r="N409" s="212"/>
      <c r="O409" s="212"/>
      <c r="P409" s="212"/>
      <c r="Q409" s="214">
        <f t="shared" si="41"/>
        <v>-159063.47999999986</v>
      </c>
      <c r="R409" s="214">
        <f t="shared" si="42"/>
        <v>617.92858433734943</v>
      </c>
    </row>
    <row r="410" spans="1:18" s="150" customFormat="1" hidden="1" x14ac:dyDescent="0.35">
      <c r="A410" s="144">
        <v>17</v>
      </c>
      <c r="B410" s="145" t="s">
        <v>64</v>
      </c>
      <c r="C410" s="145"/>
      <c r="D410" s="145"/>
      <c r="E410" s="145" t="s">
        <v>77</v>
      </c>
      <c r="F410" s="145"/>
      <c r="G410" s="145" t="s">
        <v>349</v>
      </c>
      <c r="H410" s="151">
        <f>SUM(H400:H409)</f>
        <v>20489</v>
      </c>
      <c r="I410" s="144"/>
      <c r="J410" s="147">
        <f>SUM(J400:J409)</f>
        <v>4502150.8600000003</v>
      </c>
      <c r="K410" s="147">
        <f t="shared" ref="K410:M410" si="45">SUM(K400:K409)</f>
        <v>4873831.17</v>
      </c>
      <c r="L410" s="147">
        <f t="shared" si="45"/>
        <v>18685598.470000003</v>
      </c>
      <c r="M410" s="147">
        <f t="shared" si="45"/>
        <v>18569224.960000001</v>
      </c>
      <c r="N410" s="145">
        <v>9</v>
      </c>
      <c r="O410" s="145">
        <v>9</v>
      </c>
      <c r="P410" s="145">
        <v>0</v>
      </c>
      <c r="Q410" s="148">
        <f t="shared" si="41"/>
        <v>116373.51000000164</v>
      </c>
      <c r="R410" s="149">
        <f>L410/H410</f>
        <v>911.98196446873942</v>
      </c>
    </row>
    <row r="411" spans="1:18" hidden="1" x14ac:dyDescent="0.35">
      <c r="A411" s="138">
        <v>1</v>
      </c>
      <c r="B411" s="139" t="s">
        <v>64</v>
      </c>
      <c r="C411" s="139" t="s">
        <v>41</v>
      </c>
      <c r="D411" s="139" t="s">
        <v>157</v>
      </c>
      <c r="E411" s="139" t="s">
        <v>42</v>
      </c>
      <c r="F411" s="139" t="s">
        <v>210</v>
      </c>
      <c r="G411" s="139" t="s">
        <v>350</v>
      </c>
      <c r="H411" s="140"/>
      <c r="I411" s="138"/>
      <c r="J411" s="141"/>
      <c r="K411" s="142"/>
      <c r="L411" s="143"/>
      <c r="M411" s="143"/>
      <c r="N411" s="139"/>
      <c r="O411" s="139"/>
      <c r="P411" s="139"/>
    </row>
    <row r="412" spans="1:18" hidden="1" x14ac:dyDescent="0.35">
      <c r="A412" s="138">
        <v>2</v>
      </c>
      <c r="B412" s="139" t="s">
        <v>64</v>
      </c>
      <c r="C412" s="139" t="s">
        <v>41</v>
      </c>
      <c r="D412" s="139" t="s">
        <v>157</v>
      </c>
      <c r="E412" s="139" t="s">
        <v>42</v>
      </c>
      <c r="F412" s="139" t="s">
        <v>180</v>
      </c>
      <c r="G412" s="139" t="s">
        <v>1014</v>
      </c>
      <c r="H412" s="140">
        <v>3443</v>
      </c>
      <c r="I412" s="138">
        <v>3</v>
      </c>
      <c r="J412" s="143">
        <f>อุดรธานี!F208</f>
        <v>540769.5</v>
      </c>
      <c r="K412" s="142">
        <f>อุดรธานี!AM208</f>
        <v>510346.9</v>
      </c>
      <c r="L412" s="143">
        <f>อุดรธานี!AN208</f>
        <v>3343480.59</v>
      </c>
      <c r="M412" s="143">
        <f>อุดรธานี!AO208</f>
        <v>3322306.3</v>
      </c>
      <c r="N412" s="139"/>
      <c r="O412" s="139"/>
      <c r="P412" s="139"/>
      <c r="Q412" s="131">
        <f t="shared" si="41"/>
        <v>21174.290000000037</v>
      </c>
      <c r="R412" s="132">
        <f t="shared" si="42"/>
        <v>971.09514667441181</v>
      </c>
    </row>
    <row r="413" spans="1:18" hidden="1" x14ac:dyDescent="0.35">
      <c r="A413" s="138">
        <v>3</v>
      </c>
      <c r="B413" s="139" t="s">
        <v>64</v>
      </c>
      <c r="C413" s="139" t="s">
        <v>41</v>
      </c>
      <c r="D413" s="139" t="s">
        <v>157</v>
      </c>
      <c r="E413" s="139" t="s">
        <v>42</v>
      </c>
      <c r="F413" s="139" t="s">
        <v>180</v>
      </c>
      <c r="G413" s="139" t="s">
        <v>1015</v>
      </c>
      <c r="H413" s="140">
        <v>3110</v>
      </c>
      <c r="I413" s="138">
        <v>3</v>
      </c>
      <c r="J413" s="143">
        <f>อุดรธานี!F209</f>
        <v>79026.289999999994</v>
      </c>
      <c r="K413" s="142">
        <f>อุดรธานี!AM209</f>
        <v>165437.39000000001</v>
      </c>
      <c r="L413" s="143">
        <f>อุดรธานี!AN209</f>
        <v>1133150.76</v>
      </c>
      <c r="M413" s="143">
        <f>อุดรธานี!AO209</f>
        <v>1244818.44</v>
      </c>
      <c r="N413" s="139"/>
      <c r="O413" s="139"/>
      <c r="P413" s="139"/>
      <c r="Q413" s="131">
        <f t="shared" si="41"/>
        <v>-111667.67999999993</v>
      </c>
      <c r="R413" s="132">
        <f t="shared" si="42"/>
        <v>364.35715755627012</v>
      </c>
    </row>
    <row r="414" spans="1:18" hidden="1" x14ac:dyDescent="0.35">
      <c r="A414" s="138">
        <v>4</v>
      </c>
      <c r="B414" s="139" t="s">
        <v>64</v>
      </c>
      <c r="C414" s="139" t="s">
        <v>41</v>
      </c>
      <c r="D414" s="139" t="s">
        <v>157</v>
      </c>
      <c r="E414" s="139" t="s">
        <v>42</v>
      </c>
      <c r="F414" s="139" t="s">
        <v>180</v>
      </c>
      <c r="G414" s="139" t="s">
        <v>1016</v>
      </c>
      <c r="H414" s="140">
        <v>5426</v>
      </c>
      <c r="I414" s="138">
        <v>4</v>
      </c>
      <c r="J414" s="143">
        <f>อุดรธานี!F210</f>
        <v>841382.3</v>
      </c>
      <c r="K414" s="142">
        <f>อุดรธานี!AM210</f>
        <v>876878.79000000015</v>
      </c>
      <c r="L414" s="143">
        <f>อุดรธานี!AN210</f>
        <v>3547730.2199999997</v>
      </c>
      <c r="M414" s="143">
        <f>อุดรธานี!AO210</f>
        <v>3572286.83</v>
      </c>
      <c r="N414" s="139"/>
      <c r="O414" s="139"/>
      <c r="P414" s="139"/>
      <c r="Q414" s="131">
        <f t="shared" si="41"/>
        <v>-24556.610000000335</v>
      </c>
      <c r="R414" s="132">
        <f t="shared" si="42"/>
        <v>653.83896424622185</v>
      </c>
    </row>
    <row r="415" spans="1:18" hidden="1" x14ac:dyDescent="0.35">
      <c r="A415" s="138">
        <v>5</v>
      </c>
      <c r="B415" s="139" t="s">
        <v>64</v>
      </c>
      <c r="C415" s="139" t="s">
        <v>41</v>
      </c>
      <c r="D415" s="139" t="s">
        <v>157</v>
      </c>
      <c r="E415" s="139" t="s">
        <v>42</v>
      </c>
      <c r="F415" s="139" t="s">
        <v>180</v>
      </c>
      <c r="G415" s="139" t="s">
        <v>1017</v>
      </c>
      <c r="H415" s="140">
        <v>3183</v>
      </c>
      <c r="I415" s="138">
        <v>3</v>
      </c>
      <c r="J415" s="143">
        <f>อุดรธานี!F211</f>
        <v>305656.94</v>
      </c>
      <c r="K415" s="142">
        <f>อุดรธานี!AM211</f>
        <v>180985.7</v>
      </c>
      <c r="L415" s="143">
        <f>อุดรธานี!AN211</f>
        <v>1610809</v>
      </c>
      <c r="M415" s="143">
        <f>อุดรธานี!AO211</f>
        <v>1968543.23</v>
      </c>
      <c r="N415" s="139"/>
      <c r="O415" s="139"/>
      <c r="P415" s="139"/>
      <c r="Q415" s="131">
        <f>L415-M415</f>
        <v>-357734.23</v>
      </c>
      <c r="R415" s="132">
        <f t="shared" si="42"/>
        <v>506.06628966383914</v>
      </c>
    </row>
    <row r="416" spans="1:18" s="150" customFormat="1" hidden="1" x14ac:dyDescent="0.35">
      <c r="A416" s="144">
        <v>18</v>
      </c>
      <c r="B416" s="145" t="s">
        <v>64</v>
      </c>
      <c r="C416" s="145"/>
      <c r="D416" s="145"/>
      <c r="E416" s="145" t="s">
        <v>77</v>
      </c>
      <c r="F416" s="145"/>
      <c r="G416" s="145" t="s">
        <v>351</v>
      </c>
      <c r="H416" s="151">
        <f>SUM(H411:H415)</f>
        <v>15162</v>
      </c>
      <c r="I416" s="144"/>
      <c r="J416" s="147">
        <f>SUM(J411:J415)</f>
        <v>1766835.03</v>
      </c>
      <c r="K416" s="147">
        <f t="shared" ref="K416:M416" si="46">SUM(K411:K415)</f>
        <v>1733648.78</v>
      </c>
      <c r="L416" s="147">
        <f t="shared" si="46"/>
        <v>9635170.5700000003</v>
      </c>
      <c r="M416" s="147">
        <f t="shared" si="46"/>
        <v>10107954.800000001</v>
      </c>
      <c r="N416" s="145">
        <v>4</v>
      </c>
      <c r="O416" s="145">
        <v>4</v>
      </c>
      <c r="P416" s="145">
        <f>N416-O416</f>
        <v>0</v>
      </c>
      <c r="Q416" s="148">
        <f t="shared" si="41"/>
        <v>-472784.23000000045</v>
      </c>
      <c r="R416" s="149">
        <f>L416/H416</f>
        <v>635.48150441894211</v>
      </c>
    </row>
    <row r="417" spans="1:18" hidden="1" x14ac:dyDescent="0.35">
      <c r="A417" s="138">
        <v>1</v>
      </c>
      <c r="B417" s="139" t="s">
        <v>64</v>
      </c>
      <c r="C417" s="139" t="s">
        <v>33</v>
      </c>
      <c r="D417" s="139" t="s">
        <v>99</v>
      </c>
      <c r="E417" s="139" t="s">
        <v>352</v>
      </c>
      <c r="F417" s="139" t="s">
        <v>210</v>
      </c>
      <c r="G417" s="139" t="s">
        <v>353</v>
      </c>
      <c r="H417" s="140"/>
      <c r="I417" s="138"/>
      <c r="J417" s="141"/>
      <c r="K417" s="142"/>
      <c r="L417" s="143"/>
      <c r="M417" s="143"/>
      <c r="N417" s="139"/>
      <c r="O417" s="139"/>
      <c r="P417" s="139"/>
    </row>
    <row r="418" spans="1:18" hidden="1" x14ac:dyDescent="0.35">
      <c r="A418" s="138">
        <v>2</v>
      </c>
      <c r="B418" s="139" t="s">
        <v>64</v>
      </c>
      <c r="C418" s="139" t="s">
        <v>33</v>
      </c>
      <c r="D418" s="139" t="s">
        <v>99</v>
      </c>
      <c r="E418" s="139" t="s">
        <v>352</v>
      </c>
      <c r="F418" s="139" t="s">
        <v>180</v>
      </c>
      <c r="G418" s="139" t="s">
        <v>872</v>
      </c>
      <c r="H418" s="140">
        <v>1949</v>
      </c>
      <c r="I418" s="138">
        <v>2</v>
      </c>
      <c r="J418" s="141">
        <f>อุดรธานี!F66</f>
        <v>666034.56000000006</v>
      </c>
      <c r="K418" s="142">
        <f>อุดรธานี!AM66</f>
        <v>1017259.4700000001</v>
      </c>
      <c r="L418" s="143">
        <f>อุดรธานี!AN66</f>
        <v>3274834.01</v>
      </c>
      <c r="M418" s="143">
        <f>อุดรธานี!AO66</f>
        <v>2828026.6599999997</v>
      </c>
      <c r="N418" s="139"/>
      <c r="O418" s="139"/>
      <c r="P418" s="139"/>
      <c r="Q418" s="148">
        <f>L418-M418</f>
        <v>446807.35000000009</v>
      </c>
      <c r="R418" s="149">
        <f>L418/H418</f>
        <v>1680.2637301180091</v>
      </c>
    </row>
    <row r="419" spans="1:18" s="150" customFormat="1" hidden="1" x14ac:dyDescent="0.35">
      <c r="A419" s="144">
        <v>19</v>
      </c>
      <c r="B419" s="145" t="s">
        <v>64</v>
      </c>
      <c r="C419" s="145"/>
      <c r="D419" s="145"/>
      <c r="E419" s="145" t="s">
        <v>77</v>
      </c>
      <c r="F419" s="145"/>
      <c r="G419" s="145" t="s">
        <v>354</v>
      </c>
      <c r="H419" s="151">
        <f>SUM(H417:H418)</f>
        <v>1949</v>
      </c>
      <c r="I419" s="144"/>
      <c r="J419" s="147">
        <f>SUM(J417:J418)</f>
        <v>666034.56000000006</v>
      </c>
      <c r="K419" s="147">
        <f t="shared" ref="K419:M419" si="47">SUM(K417:K418)</f>
        <v>1017259.4700000001</v>
      </c>
      <c r="L419" s="147">
        <f t="shared" si="47"/>
        <v>3274834.01</v>
      </c>
      <c r="M419" s="147">
        <f t="shared" si="47"/>
        <v>2828026.6599999997</v>
      </c>
      <c r="N419" s="145">
        <v>1</v>
      </c>
      <c r="O419" s="145">
        <v>1</v>
      </c>
      <c r="P419" s="145">
        <f>N419-O419</f>
        <v>0</v>
      </c>
      <c r="Q419" s="148"/>
      <c r="R419" s="149"/>
    </row>
    <row r="420" spans="1:18" hidden="1" x14ac:dyDescent="0.35">
      <c r="A420" s="138">
        <v>1</v>
      </c>
      <c r="B420" s="139" t="s">
        <v>64</v>
      </c>
      <c r="C420" s="139" t="s">
        <v>355</v>
      </c>
      <c r="D420" s="139" t="s">
        <v>159</v>
      </c>
      <c r="E420" s="139" t="s">
        <v>56</v>
      </c>
      <c r="F420" s="139" t="s">
        <v>210</v>
      </c>
      <c r="G420" s="139" t="s">
        <v>356</v>
      </c>
      <c r="H420" s="140"/>
      <c r="I420" s="138"/>
      <c r="J420" s="141"/>
      <c r="K420" s="142"/>
      <c r="L420" s="143"/>
      <c r="M420" s="143"/>
      <c r="N420" s="139"/>
      <c r="O420" s="139"/>
      <c r="P420" s="139"/>
    </row>
    <row r="421" spans="1:18" hidden="1" x14ac:dyDescent="0.35">
      <c r="A421" s="138">
        <v>2</v>
      </c>
      <c r="B421" s="139" t="s">
        <v>64</v>
      </c>
      <c r="C421" s="139" t="s">
        <v>355</v>
      </c>
      <c r="D421" s="139" t="s">
        <v>159</v>
      </c>
      <c r="E421" s="139" t="s">
        <v>56</v>
      </c>
      <c r="F421" s="139" t="s">
        <v>180</v>
      </c>
      <c r="G421" s="139" t="s">
        <v>1018</v>
      </c>
      <c r="H421" s="140">
        <v>3850</v>
      </c>
      <c r="I421" s="138">
        <v>3</v>
      </c>
      <c r="J421" s="143">
        <f>อุดรธานี!F212</f>
        <v>1205458.02</v>
      </c>
      <c r="K421" s="142">
        <f>อุดรธานี!AM212</f>
        <v>1332864.48</v>
      </c>
      <c r="L421" s="143">
        <f>อุดรธานี!AN212</f>
        <v>2932104.92</v>
      </c>
      <c r="M421" s="143">
        <f>อุดรธานี!AO212</f>
        <v>2928050.8800000004</v>
      </c>
      <c r="N421" s="139"/>
      <c r="O421" s="139"/>
      <c r="P421" s="139"/>
      <c r="Q421" s="131">
        <f t="shared" si="41"/>
        <v>4054.0399999995716</v>
      </c>
      <c r="R421" s="132">
        <f t="shared" si="42"/>
        <v>761.5856935064935</v>
      </c>
    </row>
    <row r="422" spans="1:18" hidden="1" x14ac:dyDescent="0.35">
      <c r="A422" s="138">
        <v>3</v>
      </c>
      <c r="B422" s="139" t="s">
        <v>64</v>
      </c>
      <c r="C422" s="139" t="s">
        <v>355</v>
      </c>
      <c r="D422" s="139" t="s">
        <v>159</v>
      </c>
      <c r="E422" s="139" t="s">
        <v>56</v>
      </c>
      <c r="F422" s="139" t="s">
        <v>180</v>
      </c>
      <c r="G422" s="139" t="s">
        <v>1019</v>
      </c>
      <c r="H422" s="140">
        <v>3381</v>
      </c>
      <c r="I422" s="138">
        <v>3</v>
      </c>
      <c r="J422" s="143">
        <f>อุดรธานี!F213</f>
        <v>606616.29</v>
      </c>
      <c r="K422" s="142">
        <f>อุดรธานี!AM213</f>
        <v>735651.55999999994</v>
      </c>
      <c r="L422" s="143">
        <f>อุดรธานี!AN213</f>
        <v>2383112.4</v>
      </c>
      <c r="M422" s="143">
        <f>อุดรธานี!AO213</f>
        <v>2192189.94</v>
      </c>
      <c r="N422" s="139"/>
      <c r="O422" s="139"/>
      <c r="P422" s="139"/>
      <c r="Q422" s="131">
        <f t="shared" si="41"/>
        <v>190922.45999999996</v>
      </c>
      <c r="R422" s="132">
        <f t="shared" si="42"/>
        <v>704.85430346051464</v>
      </c>
    </row>
    <row r="423" spans="1:18" hidden="1" x14ac:dyDescent="0.35">
      <c r="A423" s="138">
        <v>4</v>
      </c>
      <c r="B423" s="139" t="s">
        <v>64</v>
      </c>
      <c r="C423" s="139" t="s">
        <v>355</v>
      </c>
      <c r="D423" s="139" t="s">
        <v>159</v>
      </c>
      <c r="E423" s="139" t="s">
        <v>56</v>
      </c>
      <c r="F423" s="139" t="s">
        <v>180</v>
      </c>
      <c r="G423" s="139" t="s">
        <v>1020</v>
      </c>
      <c r="H423" s="140">
        <v>2640</v>
      </c>
      <c r="I423" s="138">
        <v>2</v>
      </c>
      <c r="J423" s="143">
        <f>อุดรธานี!F214</f>
        <v>709023.9</v>
      </c>
      <c r="K423" s="142">
        <f>อุดรธานี!AM214</f>
        <v>753672.63</v>
      </c>
      <c r="L423" s="143">
        <f>อุดรธานี!AN214</f>
        <v>2181806.63</v>
      </c>
      <c r="M423" s="143">
        <f>อุดรธานี!AO214</f>
        <v>2199662.92</v>
      </c>
      <c r="N423" s="139"/>
      <c r="O423" s="139"/>
      <c r="P423" s="139"/>
      <c r="Q423" s="131">
        <f t="shared" si="41"/>
        <v>-17856.290000000037</v>
      </c>
      <c r="R423" s="132">
        <f t="shared" si="42"/>
        <v>826.44190530303024</v>
      </c>
    </row>
    <row r="424" spans="1:18" hidden="1" x14ac:dyDescent="0.35">
      <c r="A424" s="138">
        <v>5</v>
      </c>
      <c r="B424" s="139" t="s">
        <v>64</v>
      </c>
      <c r="C424" s="139" t="s">
        <v>355</v>
      </c>
      <c r="D424" s="139" t="s">
        <v>159</v>
      </c>
      <c r="E424" s="139" t="s">
        <v>56</v>
      </c>
      <c r="F424" s="139" t="s">
        <v>180</v>
      </c>
      <c r="G424" s="139" t="s">
        <v>1021</v>
      </c>
      <c r="H424" s="140">
        <v>5792</v>
      </c>
      <c r="I424" s="138">
        <v>4</v>
      </c>
      <c r="J424" s="143">
        <f>อุดรธานี!F215</f>
        <v>1330846.18</v>
      </c>
      <c r="K424" s="142">
        <f>อุดรธานี!AM215</f>
        <v>1464317.1999999997</v>
      </c>
      <c r="L424" s="143">
        <f>อุดรธานี!AN215</f>
        <v>4456940.9499999993</v>
      </c>
      <c r="M424" s="143">
        <f>อุดรธานี!AO215</f>
        <v>4624127.38</v>
      </c>
      <c r="N424" s="139"/>
      <c r="O424" s="139"/>
      <c r="P424" s="139"/>
      <c r="Q424" s="131">
        <f t="shared" si="41"/>
        <v>-167186.43000000063</v>
      </c>
      <c r="R424" s="132">
        <f t="shared" si="42"/>
        <v>769.49947341160203</v>
      </c>
    </row>
    <row r="425" spans="1:18" hidden="1" x14ac:dyDescent="0.35">
      <c r="A425" s="138">
        <v>6</v>
      </c>
      <c r="B425" s="139" t="s">
        <v>64</v>
      </c>
      <c r="C425" s="139" t="s">
        <v>355</v>
      </c>
      <c r="D425" s="139" t="s">
        <v>159</v>
      </c>
      <c r="E425" s="139" t="s">
        <v>56</v>
      </c>
      <c r="F425" s="139" t="s">
        <v>180</v>
      </c>
      <c r="G425" s="139" t="s">
        <v>1022</v>
      </c>
      <c r="H425" s="140">
        <v>1533</v>
      </c>
      <c r="I425" s="138">
        <v>2</v>
      </c>
      <c r="J425" s="143">
        <f>อุดรธานี!F216</f>
        <v>561986.88</v>
      </c>
      <c r="K425" s="142">
        <f>อุดรธานี!AM216</f>
        <v>687391.41999999993</v>
      </c>
      <c r="L425" s="143">
        <f>อุดรธานี!AN216</f>
        <v>2012463.53</v>
      </c>
      <c r="M425" s="143">
        <f>อุดรธานี!AO216</f>
        <v>1979684.67</v>
      </c>
      <c r="N425" s="139"/>
      <c r="O425" s="139"/>
      <c r="P425" s="139"/>
      <c r="Q425" s="131">
        <f t="shared" si="41"/>
        <v>32778.860000000102</v>
      </c>
      <c r="R425" s="132">
        <f t="shared" si="42"/>
        <v>1312.7615981735159</v>
      </c>
    </row>
    <row r="426" spans="1:18" s="150" customFormat="1" hidden="1" x14ac:dyDescent="0.35">
      <c r="A426" s="144">
        <v>20</v>
      </c>
      <c r="B426" s="145" t="s">
        <v>64</v>
      </c>
      <c r="C426" s="145"/>
      <c r="D426" s="145"/>
      <c r="E426" s="145" t="s">
        <v>77</v>
      </c>
      <c r="F426" s="145"/>
      <c r="G426" s="145" t="s">
        <v>357</v>
      </c>
      <c r="H426" s="151">
        <f>SUM(H420:H425)</f>
        <v>17196</v>
      </c>
      <c r="I426" s="144"/>
      <c r="J426" s="147">
        <f>SUM(J420:J425)</f>
        <v>4413931.2699999996</v>
      </c>
      <c r="K426" s="182">
        <f>SUM(K420:K425)</f>
        <v>4973897.2899999991</v>
      </c>
      <c r="L426" s="147">
        <f t="shared" ref="L426:M426" si="48">SUM(L420:L425)</f>
        <v>13966428.429999998</v>
      </c>
      <c r="M426" s="147">
        <f t="shared" si="48"/>
        <v>13923715.790000001</v>
      </c>
      <c r="N426" s="145">
        <v>5</v>
      </c>
      <c r="O426" s="145">
        <v>5</v>
      </c>
      <c r="P426" s="145">
        <f>N426-O426</f>
        <v>0</v>
      </c>
      <c r="Q426" s="148">
        <f t="shared" si="41"/>
        <v>42712.639999996871</v>
      </c>
      <c r="R426" s="149">
        <f>L426/H426</f>
        <v>812.19053442661072</v>
      </c>
    </row>
    <row r="427" spans="1:18" hidden="1" x14ac:dyDescent="0.35">
      <c r="A427" s="138">
        <v>1</v>
      </c>
      <c r="B427" s="139" t="s">
        <v>64</v>
      </c>
      <c r="C427" s="139" t="s">
        <v>358</v>
      </c>
      <c r="D427" s="139" t="s">
        <v>359</v>
      </c>
      <c r="E427" s="139" t="s">
        <v>45</v>
      </c>
      <c r="F427" s="139" t="s">
        <v>210</v>
      </c>
      <c r="G427" s="139" t="s">
        <v>360</v>
      </c>
      <c r="H427" s="140"/>
      <c r="I427" s="138"/>
      <c r="J427" s="141"/>
      <c r="K427" s="142"/>
      <c r="L427" s="143"/>
      <c r="M427" s="143"/>
      <c r="N427" s="139"/>
      <c r="O427" s="139"/>
      <c r="P427" s="139"/>
    </row>
    <row r="428" spans="1:18" hidden="1" x14ac:dyDescent="0.35">
      <c r="A428" s="138">
        <v>2</v>
      </c>
      <c r="B428" s="139" t="s">
        <v>64</v>
      </c>
      <c r="C428" s="139" t="s">
        <v>358</v>
      </c>
      <c r="D428" s="139" t="s">
        <v>359</v>
      </c>
      <c r="E428" s="139" t="s">
        <v>45</v>
      </c>
      <c r="F428" s="139" t="s">
        <v>180</v>
      </c>
      <c r="G428" s="139" t="s">
        <v>1023</v>
      </c>
      <c r="H428" s="140">
        <v>6000</v>
      </c>
      <c r="I428" s="138">
        <v>4</v>
      </c>
      <c r="J428" s="143">
        <f>อุดรธานี!F217</f>
        <v>113985.33</v>
      </c>
      <c r="K428" s="142">
        <f>อุดรธานี!AM217</f>
        <v>64935.229999999996</v>
      </c>
      <c r="L428" s="143">
        <f>อุดรธานี!AN217</f>
        <v>2969139.8899999997</v>
      </c>
      <c r="M428" s="143">
        <f>อุดรธานี!AO217</f>
        <v>3306652.91</v>
      </c>
      <c r="N428" s="139"/>
      <c r="O428" s="139"/>
      <c r="P428" s="139"/>
      <c r="Q428" s="131">
        <f t="shared" si="41"/>
        <v>-337513.02000000048</v>
      </c>
      <c r="R428" s="132">
        <f t="shared" si="42"/>
        <v>494.85664833333328</v>
      </c>
    </row>
    <row r="429" spans="1:18" hidden="1" x14ac:dyDescent="0.35">
      <c r="A429" s="138">
        <v>3</v>
      </c>
      <c r="B429" s="139" t="s">
        <v>64</v>
      </c>
      <c r="C429" s="139" t="s">
        <v>358</v>
      </c>
      <c r="D429" s="139" t="s">
        <v>359</v>
      </c>
      <c r="E429" s="139" t="s">
        <v>45</v>
      </c>
      <c r="F429" s="139" t="s">
        <v>180</v>
      </c>
      <c r="G429" s="139" t="s">
        <v>1024</v>
      </c>
      <c r="H429" s="140">
        <v>2330</v>
      </c>
      <c r="I429" s="138">
        <v>2</v>
      </c>
      <c r="J429" s="143">
        <f>อุดรธานี!F218</f>
        <v>182137.33</v>
      </c>
      <c r="K429" s="142">
        <f>อุดรธานี!AM218</f>
        <v>221270.74</v>
      </c>
      <c r="L429" s="143">
        <f>อุดรธานี!AN218</f>
        <v>2244510.56</v>
      </c>
      <c r="M429" s="143">
        <f>อุดรธานี!AO218</f>
        <v>2157224.1</v>
      </c>
      <c r="N429" s="139"/>
      <c r="O429" s="139"/>
      <c r="P429" s="139"/>
      <c r="Q429" s="131">
        <f t="shared" si="41"/>
        <v>87286.459999999963</v>
      </c>
      <c r="R429" s="132">
        <f t="shared" si="42"/>
        <v>963.30925321888412</v>
      </c>
    </row>
    <row r="430" spans="1:18" hidden="1" x14ac:dyDescent="0.35">
      <c r="A430" s="138">
        <v>4</v>
      </c>
      <c r="B430" s="139" t="s">
        <v>64</v>
      </c>
      <c r="C430" s="139" t="s">
        <v>358</v>
      </c>
      <c r="D430" s="139" t="s">
        <v>359</v>
      </c>
      <c r="E430" s="139" t="s">
        <v>45</v>
      </c>
      <c r="F430" s="139" t="s">
        <v>180</v>
      </c>
      <c r="G430" s="139" t="s">
        <v>1025</v>
      </c>
      <c r="H430" s="140">
        <v>2684</v>
      </c>
      <c r="I430" s="138">
        <v>2</v>
      </c>
      <c r="J430" s="143">
        <f>อุดรธานี!F219</f>
        <v>199321.64</v>
      </c>
      <c r="K430" s="142">
        <f>อุดรธานี!AM219</f>
        <v>216246.75</v>
      </c>
      <c r="L430" s="143">
        <f>อุดรธานี!AN219</f>
        <v>2546519.4299999997</v>
      </c>
      <c r="M430" s="143">
        <f>อุดรธานี!AO219</f>
        <v>2452236.8199999998</v>
      </c>
      <c r="N430" s="139"/>
      <c r="O430" s="139"/>
      <c r="P430" s="139"/>
      <c r="Q430" s="131">
        <f t="shared" si="41"/>
        <v>94282.60999999987</v>
      </c>
      <c r="R430" s="132">
        <f t="shared" si="42"/>
        <v>948.77773099850958</v>
      </c>
    </row>
    <row r="431" spans="1:18" hidden="1" x14ac:dyDescent="0.35">
      <c r="A431" s="138">
        <v>5</v>
      </c>
      <c r="B431" s="139" t="s">
        <v>64</v>
      </c>
      <c r="C431" s="139" t="s">
        <v>358</v>
      </c>
      <c r="D431" s="139" t="s">
        <v>359</v>
      </c>
      <c r="E431" s="139" t="s">
        <v>45</v>
      </c>
      <c r="F431" s="139" t="s">
        <v>180</v>
      </c>
      <c r="G431" s="139" t="s">
        <v>1026</v>
      </c>
      <c r="H431" s="140">
        <v>7170</v>
      </c>
      <c r="I431" s="138">
        <v>5</v>
      </c>
      <c r="J431" s="143">
        <f>อุดรธานี!F220</f>
        <v>59130.44</v>
      </c>
      <c r="K431" s="142">
        <f>อุดรธานี!AM220</f>
        <v>163169.97000000003</v>
      </c>
      <c r="L431" s="143">
        <f>อุดรธานี!AN220</f>
        <v>5062874.79</v>
      </c>
      <c r="M431" s="143">
        <f>อุดรธานี!AO220</f>
        <v>5196382.67</v>
      </c>
      <c r="N431" s="139"/>
      <c r="O431" s="139"/>
      <c r="P431" s="139"/>
      <c r="Q431" s="131">
        <f t="shared" si="41"/>
        <v>-133507.87999999989</v>
      </c>
      <c r="R431" s="132">
        <f t="shared" si="42"/>
        <v>706.11921757322182</v>
      </c>
    </row>
    <row r="432" spans="1:18" s="150" customFormat="1" hidden="1" x14ac:dyDescent="0.35">
      <c r="A432" s="144">
        <v>21</v>
      </c>
      <c r="B432" s="145" t="s">
        <v>64</v>
      </c>
      <c r="C432" s="145"/>
      <c r="D432" s="145"/>
      <c r="E432" s="145" t="s">
        <v>77</v>
      </c>
      <c r="F432" s="145"/>
      <c r="G432" s="145" t="s">
        <v>361</v>
      </c>
      <c r="H432" s="151">
        <f>SUM(H427:H431)</f>
        <v>18184</v>
      </c>
      <c r="I432" s="144"/>
      <c r="J432" s="147">
        <f>SUM(J427:J431)</f>
        <v>554574.74</v>
      </c>
      <c r="K432" s="147">
        <f t="shared" ref="K432:M432" si="49">SUM(K427:K431)</f>
        <v>665622.68999999994</v>
      </c>
      <c r="L432" s="147">
        <f t="shared" si="49"/>
        <v>12823044.669999998</v>
      </c>
      <c r="M432" s="147">
        <f t="shared" si="49"/>
        <v>13112496.5</v>
      </c>
      <c r="N432" s="145">
        <v>4</v>
      </c>
      <c r="O432" s="145">
        <v>4</v>
      </c>
      <c r="P432" s="145">
        <f>N432-O432</f>
        <v>0</v>
      </c>
      <c r="Q432" s="148">
        <f t="shared" si="41"/>
        <v>-289451.83000000194</v>
      </c>
      <c r="R432" s="149">
        <f t="shared" si="42"/>
        <v>705.18283490981071</v>
      </c>
    </row>
    <row r="433" spans="1:18" s="150" customFormat="1" ht="24" hidden="1" customHeight="1" thickBot="1" x14ac:dyDescent="0.4">
      <c r="A433" s="159"/>
      <c r="B433" s="160" t="s">
        <v>64</v>
      </c>
      <c r="C433" s="160" t="s">
        <v>64</v>
      </c>
      <c r="D433" s="160" t="s">
        <v>64</v>
      </c>
      <c r="E433" s="160" t="s">
        <v>64</v>
      </c>
      <c r="F433" s="160"/>
      <c r="G433" s="160" t="s">
        <v>362</v>
      </c>
      <c r="H433" s="161">
        <f>H210+H223+H236+H254+H265+H281+H289+H295+H309+H321+H338+H360+H371+H386+H393+H399+H410+H416+H419+H426+H432</f>
        <v>1025314</v>
      </c>
      <c r="I433" s="159"/>
      <c r="J433" s="162">
        <f t="shared" ref="J433:O433" si="50">J210+J223+J236+J254+J265+J281+J289+J295+J309+J321+J338+J360+J371+J386+J393+J399+J410+J416+J419+J426+J432</f>
        <v>100043384.3</v>
      </c>
      <c r="K433" s="163">
        <f t="shared" si="50"/>
        <v>127281169.36000001</v>
      </c>
      <c r="L433" s="162">
        <f t="shared" si="50"/>
        <v>662280928.91999996</v>
      </c>
      <c r="M433" s="162">
        <f t="shared" si="50"/>
        <v>662995699.5</v>
      </c>
      <c r="N433" s="160">
        <f t="shared" si="50"/>
        <v>210</v>
      </c>
      <c r="O433" s="160">
        <f t="shared" si="50"/>
        <v>210</v>
      </c>
      <c r="P433" s="160">
        <f>N433-O433</f>
        <v>0</v>
      </c>
      <c r="Q433" s="148">
        <f t="shared" si="41"/>
        <v>-714770.58000004292</v>
      </c>
      <c r="R433" s="149">
        <f t="shared" si="42"/>
        <v>645.92986043299902</v>
      </c>
    </row>
    <row r="434" spans="1:18" ht="24" hidden="1" customHeight="1" thickTop="1" thickBot="1" x14ac:dyDescent="0.4">
      <c r="A434" s="164"/>
      <c r="B434" s="165"/>
      <c r="C434" s="165"/>
      <c r="D434" s="165"/>
      <c r="E434" s="332" t="s">
        <v>363</v>
      </c>
      <c r="F434" s="333"/>
      <c r="G434" s="334"/>
      <c r="H434" s="166"/>
      <c r="I434" s="164"/>
      <c r="J434" s="167">
        <f>J433/O433</f>
        <v>476397.06809523806</v>
      </c>
      <c r="K434" s="168">
        <f>K433/O433</f>
        <v>606100.80647619057</v>
      </c>
      <c r="L434" s="167">
        <f>L433/O433</f>
        <v>3153718.7091428568</v>
      </c>
      <c r="M434" s="167">
        <f>M433/O433</f>
        <v>3157122.3785714284</v>
      </c>
      <c r="N434" s="216"/>
      <c r="O434" s="216"/>
      <c r="P434" s="216"/>
      <c r="Q434" s="131">
        <f t="shared" si="41"/>
        <v>-3403.669428571593</v>
      </c>
    </row>
    <row r="435" spans="1:18" hidden="1" x14ac:dyDescent="0.35">
      <c r="A435" s="169">
        <v>1</v>
      </c>
      <c r="B435" s="170" t="s">
        <v>60</v>
      </c>
      <c r="C435" s="170" t="s">
        <v>364</v>
      </c>
      <c r="D435" s="170" t="s">
        <v>365</v>
      </c>
      <c r="E435" s="170" t="s">
        <v>366</v>
      </c>
      <c r="F435" s="170" t="s">
        <v>177</v>
      </c>
      <c r="G435" s="170" t="s">
        <v>367</v>
      </c>
      <c r="H435" s="171"/>
      <c r="I435" s="169"/>
      <c r="J435" s="172"/>
      <c r="K435" s="173"/>
      <c r="L435" s="174"/>
      <c r="M435" s="174"/>
      <c r="N435" s="170"/>
      <c r="O435" s="170"/>
      <c r="P435" s="170"/>
    </row>
    <row r="436" spans="1:18" hidden="1" x14ac:dyDescent="0.35">
      <c r="A436" s="138">
        <v>2</v>
      </c>
      <c r="B436" s="139" t="s">
        <v>60</v>
      </c>
      <c r="C436" s="139" t="s">
        <v>364</v>
      </c>
      <c r="D436" s="139" t="s">
        <v>365</v>
      </c>
      <c r="E436" s="139" t="s">
        <v>366</v>
      </c>
      <c r="F436" s="139" t="s">
        <v>180</v>
      </c>
      <c r="G436" s="139" t="s">
        <v>688</v>
      </c>
      <c r="H436" s="140">
        <v>6411</v>
      </c>
      <c r="I436" s="138">
        <v>5</v>
      </c>
      <c r="J436" s="141">
        <f>SUM('เลย '!F4)</f>
        <v>895336.73</v>
      </c>
      <c r="K436" s="142">
        <f>SUM('เลย '!AI4)</f>
        <v>1148640.8500000001</v>
      </c>
      <c r="L436" s="143">
        <f>'เลย '!AJ4</f>
        <v>4115702.33</v>
      </c>
      <c r="M436" s="143">
        <f>'เลย '!AK4</f>
        <v>3673106.3099999996</v>
      </c>
      <c r="N436" s="139"/>
      <c r="O436" s="139"/>
      <c r="P436" s="139"/>
      <c r="Q436" s="131">
        <f t="shared" si="41"/>
        <v>442596.02000000048</v>
      </c>
      <c r="R436" s="132">
        <f t="shared" si="42"/>
        <v>641.97509436905318</v>
      </c>
    </row>
    <row r="437" spans="1:18" hidden="1" x14ac:dyDescent="0.35">
      <c r="A437" s="138">
        <v>3</v>
      </c>
      <c r="B437" s="139" t="s">
        <v>60</v>
      </c>
      <c r="C437" s="139" t="s">
        <v>364</v>
      </c>
      <c r="D437" s="139" t="s">
        <v>365</v>
      </c>
      <c r="E437" s="139" t="s">
        <v>366</v>
      </c>
      <c r="F437" s="139" t="s">
        <v>180</v>
      </c>
      <c r="G437" s="139" t="s">
        <v>689</v>
      </c>
      <c r="H437" s="140">
        <v>2059</v>
      </c>
      <c r="I437" s="138">
        <v>2</v>
      </c>
      <c r="J437" s="141">
        <f>SUM('เลย '!F5)</f>
        <v>226627.35</v>
      </c>
      <c r="K437" s="142">
        <f>SUM('เลย '!AI5)</f>
        <v>231118.47999999998</v>
      </c>
      <c r="L437" s="143">
        <f>'เลย '!AJ5</f>
        <v>1925140.1800000002</v>
      </c>
      <c r="M437" s="143">
        <f>'เลย '!AK5</f>
        <v>2206723.1</v>
      </c>
      <c r="N437" s="139"/>
      <c r="O437" s="139"/>
      <c r="P437" s="139"/>
      <c r="Q437" s="131">
        <f t="shared" si="41"/>
        <v>-281582.91999999993</v>
      </c>
      <c r="R437" s="132">
        <f t="shared" si="42"/>
        <v>934.98794560466251</v>
      </c>
    </row>
    <row r="438" spans="1:18" hidden="1" x14ac:dyDescent="0.35">
      <c r="A438" s="138">
        <v>4</v>
      </c>
      <c r="B438" s="139" t="s">
        <v>60</v>
      </c>
      <c r="C438" s="139" t="s">
        <v>364</v>
      </c>
      <c r="D438" s="139" t="s">
        <v>365</v>
      </c>
      <c r="E438" s="139" t="s">
        <v>366</v>
      </c>
      <c r="F438" s="139" t="s">
        <v>180</v>
      </c>
      <c r="G438" s="139" t="s">
        <v>690</v>
      </c>
      <c r="H438" s="140">
        <v>6691</v>
      </c>
      <c r="I438" s="138">
        <v>5</v>
      </c>
      <c r="J438" s="141">
        <f>SUM('เลย '!F6)</f>
        <v>490550.91</v>
      </c>
      <c r="K438" s="142">
        <f>SUM('เลย '!AI6)</f>
        <v>497344.2099999999</v>
      </c>
      <c r="L438" s="143">
        <f>'เลย '!AJ6</f>
        <v>4748656.29</v>
      </c>
      <c r="M438" s="143">
        <f>'เลย '!AK6</f>
        <v>4961872.99</v>
      </c>
      <c r="N438" s="139"/>
      <c r="O438" s="139"/>
      <c r="P438" s="139"/>
      <c r="Q438" s="131">
        <f t="shared" si="41"/>
        <v>-213216.70000000019</v>
      </c>
      <c r="R438" s="132">
        <f t="shared" si="42"/>
        <v>709.70800926617846</v>
      </c>
    </row>
    <row r="439" spans="1:18" hidden="1" x14ac:dyDescent="0.35">
      <c r="A439" s="138">
        <v>5</v>
      </c>
      <c r="B439" s="139" t="s">
        <v>60</v>
      </c>
      <c r="C439" s="139" t="s">
        <v>364</v>
      </c>
      <c r="D439" s="139" t="s">
        <v>365</v>
      </c>
      <c r="E439" s="139" t="s">
        <v>366</v>
      </c>
      <c r="F439" s="139" t="s">
        <v>180</v>
      </c>
      <c r="G439" s="139" t="s">
        <v>691</v>
      </c>
      <c r="H439" s="140">
        <v>3434</v>
      </c>
      <c r="I439" s="138">
        <v>3</v>
      </c>
      <c r="J439" s="141">
        <f>SUM('เลย '!F7)</f>
        <v>594460.11</v>
      </c>
      <c r="K439" s="142">
        <f>SUM('เลย '!AI7)</f>
        <v>727723.41999999993</v>
      </c>
      <c r="L439" s="143">
        <f>'เลย '!AJ7</f>
        <v>2620352.9699999997</v>
      </c>
      <c r="M439" s="143">
        <f>'เลย '!AK7</f>
        <v>2519269.0299999998</v>
      </c>
      <c r="N439" s="139"/>
      <c r="O439" s="139"/>
      <c r="P439" s="139"/>
      <c r="Q439" s="131">
        <f t="shared" si="41"/>
        <v>101083.93999999994</v>
      </c>
      <c r="R439" s="132">
        <f t="shared" si="42"/>
        <v>763.06143564356432</v>
      </c>
    </row>
    <row r="440" spans="1:18" hidden="1" x14ac:dyDescent="0.35">
      <c r="A440" s="138">
        <v>6</v>
      </c>
      <c r="B440" s="139" t="s">
        <v>60</v>
      </c>
      <c r="C440" s="139" t="s">
        <v>364</v>
      </c>
      <c r="D440" s="139" t="s">
        <v>365</v>
      </c>
      <c r="E440" s="139" t="s">
        <v>366</v>
      </c>
      <c r="F440" s="139" t="s">
        <v>180</v>
      </c>
      <c r="G440" s="139" t="s">
        <v>692</v>
      </c>
      <c r="H440" s="140">
        <v>3172</v>
      </c>
      <c r="I440" s="138">
        <v>3</v>
      </c>
      <c r="J440" s="141">
        <f>SUM('เลย '!F8)</f>
        <v>548512.18999999994</v>
      </c>
      <c r="K440" s="142">
        <f>SUM('เลย '!AI8)</f>
        <v>534614.66999999993</v>
      </c>
      <c r="L440" s="143">
        <f>'เลย '!AJ8</f>
        <v>1847789.33</v>
      </c>
      <c r="M440" s="143">
        <f>'เลย '!AK8</f>
        <v>1824521.9400000002</v>
      </c>
      <c r="N440" s="139"/>
      <c r="O440" s="139"/>
      <c r="P440" s="139"/>
      <c r="Q440" s="131">
        <f t="shared" si="41"/>
        <v>23267.389999999898</v>
      </c>
      <c r="R440" s="132">
        <f t="shared" si="42"/>
        <v>582.53131462799502</v>
      </c>
    </row>
    <row r="441" spans="1:18" hidden="1" x14ac:dyDescent="0.35">
      <c r="A441" s="138">
        <v>7</v>
      </c>
      <c r="B441" s="139" t="s">
        <v>60</v>
      </c>
      <c r="C441" s="139" t="s">
        <v>364</v>
      </c>
      <c r="D441" s="139" t="s">
        <v>365</v>
      </c>
      <c r="E441" s="139" t="s">
        <v>366</v>
      </c>
      <c r="F441" s="139" t="s">
        <v>180</v>
      </c>
      <c r="G441" s="139" t="s">
        <v>693</v>
      </c>
      <c r="H441" s="140">
        <v>3172</v>
      </c>
      <c r="I441" s="138">
        <v>3</v>
      </c>
      <c r="J441" s="141">
        <f>SUM('เลย '!F9)</f>
        <v>598132.39</v>
      </c>
      <c r="K441" s="142">
        <f>SUM('เลย '!AI9)</f>
        <v>538289.17000000004</v>
      </c>
      <c r="L441" s="143">
        <f>'เลย '!AJ9</f>
        <v>2074445.6400000001</v>
      </c>
      <c r="M441" s="143">
        <f>'เลย '!AK9</f>
        <v>2090370.93</v>
      </c>
      <c r="N441" s="139"/>
      <c r="O441" s="139"/>
      <c r="P441" s="139"/>
      <c r="Q441" s="131">
        <f t="shared" si="41"/>
        <v>-15925.289999999804</v>
      </c>
      <c r="R441" s="132">
        <f t="shared" si="42"/>
        <v>653.9866456494326</v>
      </c>
    </row>
    <row r="442" spans="1:18" hidden="1" x14ac:dyDescent="0.35">
      <c r="A442" s="138">
        <v>8</v>
      </c>
      <c r="B442" s="139" t="s">
        <v>60</v>
      </c>
      <c r="C442" s="139" t="s">
        <v>364</v>
      </c>
      <c r="D442" s="139" t="s">
        <v>365</v>
      </c>
      <c r="E442" s="139" t="s">
        <v>366</v>
      </c>
      <c r="F442" s="139" t="s">
        <v>180</v>
      </c>
      <c r="G442" s="139" t="s">
        <v>694</v>
      </c>
      <c r="H442" s="140">
        <v>1819</v>
      </c>
      <c r="I442" s="138">
        <v>2</v>
      </c>
      <c r="J442" s="141">
        <f>SUM('เลย '!F10)</f>
        <v>190263.65</v>
      </c>
      <c r="K442" s="142">
        <f>SUM('เลย '!AI10)</f>
        <v>307298.47000000003</v>
      </c>
      <c r="L442" s="143">
        <f>'เลย '!AJ10</f>
        <v>1866438.3900000001</v>
      </c>
      <c r="M442" s="143">
        <f>'เลย '!AK10</f>
        <v>1824105.43</v>
      </c>
      <c r="N442" s="139"/>
      <c r="O442" s="139"/>
      <c r="P442" s="139"/>
      <c r="Q442" s="131">
        <f t="shared" si="41"/>
        <v>42332.960000000196</v>
      </c>
      <c r="R442" s="132">
        <f t="shared" si="42"/>
        <v>1026.0793787795492</v>
      </c>
    </row>
    <row r="443" spans="1:18" hidden="1" x14ac:dyDescent="0.35">
      <c r="A443" s="138">
        <v>9</v>
      </c>
      <c r="B443" s="139" t="s">
        <v>60</v>
      </c>
      <c r="C443" s="139" t="s">
        <v>364</v>
      </c>
      <c r="D443" s="139" t="s">
        <v>365</v>
      </c>
      <c r="E443" s="139" t="s">
        <v>366</v>
      </c>
      <c r="F443" s="139" t="s">
        <v>180</v>
      </c>
      <c r="G443" s="139" t="s">
        <v>695</v>
      </c>
      <c r="H443" s="140">
        <v>6183</v>
      </c>
      <c r="I443" s="138">
        <v>5</v>
      </c>
      <c r="J443" s="141">
        <f>SUM('เลย '!F11)</f>
        <v>1258459.3500000001</v>
      </c>
      <c r="K443" s="142">
        <f>SUM('เลย '!AI11)</f>
        <v>1442900.45</v>
      </c>
      <c r="L443" s="143">
        <f>'เลย '!AJ11</f>
        <v>3303778.79</v>
      </c>
      <c r="M443" s="143">
        <f>'เลย '!AK11</f>
        <v>3381215.9799999995</v>
      </c>
      <c r="N443" s="139"/>
      <c r="O443" s="139"/>
      <c r="P443" s="139"/>
      <c r="Q443" s="131">
        <f t="shared" si="41"/>
        <v>-77437.189999999478</v>
      </c>
      <c r="R443" s="132">
        <f t="shared" si="42"/>
        <v>534.33265243409346</v>
      </c>
    </row>
    <row r="444" spans="1:18" hidden="1" x14ac:dyDescent="0.35">
      <c r="A444" s="138">
        <v>10</v>
      </c>
      <c r="B444" s="139" t="s">
        <v>60</v>
      </c>
      <c r="C444" s="139" t="s">
        <v>364</v>
      </c>
      <c r="D444" s="139" t="s">
        <v>365</v>
      </c>
      <c r="E444" s="139" t="s">
        <v>366</v>
      </c>
      <c r="F444" s="139" t="s">
        <v>180</v>
      </c>
      <c r="G444" s="139" t="s">
        <v>696</v>
      </c>
      <c r="H444" s="140">
        <v>2360</v>
      </c>
      <c r="I444" s="138">
        <v>2</v>
      </c>
      <c r="J444" s="141">
        <f>SUM('เลย '!F12)</f>
        <v>577619.29</v>
      </c>
      <c r="K444" s="142">
        <f>SUM('เลย '!AI12)</f>
        <v>648409.76</v>
      </c>
      <c r="L444" s="143">
        <f>'เลย '!AJ12</f>
        <v>2588566.23</v>
      </c>
      <c r="M444" s="143">
        <f>'เลย '!AK12</f>
        <v>2511389.1100000003</v>
      </c>
      <c r="N444" s="139"/>
      <c r="O444" s="139"/>
      <c r="P444" s="139"/>
      <c r="Q444" s="131">
        <f t="shared" si="41"/>
        <v>77177.119999999646</v>
      </c>
      <c r="R444" s="132">
        <f t="shared" si="42"/>
        <v>1096.850097457627</v>
      </c>
    </row>
    <row r="445" spans="1:18" hidden="1" x14ac:dyDescent="0.35">
      <c r="A445" s="138">
        <v>11</v>
      </c>
      <c r="B445" s="139" t="s">
        <v>60</v>
      </c>
      <c r="C445" s="139" t="s">
        <v>364</v>
      </c>
      <c r="D445" s="139" t="s">
        <v>365</v>
      </c>
      <c r="E445" s="139" t="s">
        <v>366</v>
      </c>
      <c r="F445" s="139" t="s">
        <v>180</v>
      </c>
      <c r="G445" s="139" t="s">
        <v>697</v>
      </c>
      <c r="H445" s="140">
        <v>5028</v>
      </c>
      <c r="I445" s="138">
        <v>4</v>
      </c>
      <c r="J445" s="141">
        <f>SUM('เลย '!F13)</f>
        <v>443814.48</v>
      </c>
      <c r="K445" s="142">
        <f>SUM('เลย '!AI13)</f>
        <v>616965.03999999992</v>
      </c>
      <c r="L445" s="143">
        <f>'เลย '!AJ13</f>
        <v>2688813.06</v>
      </c>
      <c r="M445" s="143">
        <f>'เลย '!AK13</f>
        <v>2690318.32</v>
      </c>
      <c r="N445" s="139"/>
      <c r="O445" s="139"/>
      <c r="P445" s="139"/>
      <c r="Q445" s="131">
        <f t="shared" si="41"/>
        <v>-1505.2599999997765</v>
      </c>
      <c r="R445" s="132">
        <f t="shared" si="42"/>
        <v>534.76791169451076</v>
      </c>
    </row>
    <row r="446" spans="1:18" hidden="1" x14ac:dyDescent="0.35">
      <c r="A446" s="138">
        <v>12</v>
      </c>
      <c r="B446" s="139" t="s">
        <v>60</v>
      </c>
      <c r="C446" s="139" t="s">
        <v>364</v>
      </c>
      <c r="D446" s="139" t="s">
        <v>365</v>
      </c>
      <c r="E446" s="139" t="s">
        <v>366</v>
      </c>
      <c r="F446" s="139" t="s">
        <v>180</v>
      </c>
      <c r="G446" s="139" t="s">
        <v>698</v>
      </c>
      <c r="H446" s="140">
        <v>3227</v>
      </c>
      <c r="I446" s="138">
        <v>3</v>
      </c>
      <c r="J446" s="141">
        <f>SUM('เลย '!F14)</f>
        <v>369488.51</v>
      </c>
      <c r="K446" s="142">
        <f>SUM('เลย '!AI14)</f>
        <v>158784.61000000004</v>
      </c>
      <c r="L446" s="143">
        <f>'เลย '!AJ14</f>
        <v>2968901.96</v>
      </c>
      <c r="M446" s="143">
        <f>'เลย '!AK14</f>
        <v>3410915.13</v>
      </c>
      <c r="N446" s="139"/>
      <c r="O446" s="139"/>
      <c r="P446" s="139"/>
      <c r="Q446" s="131">
        <f t="shared" si="41"/>
        <v>-442013.16999999993</v>
      </c>
      <c r="R446" s="132">
        <f t="shared" si="42"/>
        <v>920.01920049581656</v>
      </c>
    </row>
    <row r="447" spans="1:18" hidden="1" x14ac:dyDescent="0.35">
      <c r="A447" s="138">
        <v>13</v>
      </c>
      <c r="B447" s="139" t="s">
        <v>60</v>
      </c>
      <c r="C447" s="139" t="s">
        <v>364</v>
      </c>
      <c r="D447" s="139" t="s">
        <v>365</v>
      </c>
      <c r="E447" s="139" t="s">
        <v>366</v>
      </c>
      <c r="F447" s="139" t="s">
        <v>180</v>
      </c>
      <c r="G447" s="139" t="s">
        <v>699</v>
      </c>
      <c r="H447" s="140">
        <v>5146</v>
      </c>
      <c r="I447" s="138">
        <v>4</v>
      </c>
      <c r="J447" s="141">
        <f>SUM('เลย '!F15)</f>
        <v>975314.93</v>
      </c>
      <c r="K447" s="142">
        <f>SUM('เลย '!AI15)</f>
        <v>1307347.05</v>
      </c>
      <c r="L447" s="143">
        <f>'เลย '!AJ15</f>
        <v>3495123.86</v>
      </c>
      <c r="M447" s="143">
        <f>'เลย '!AK15</f>
        <v>3095464.83</v>
      </c>
      <c r="N447" s="139"/>
      <c r="O447" s="139"/>
      <c r="P447" s="139"/>
      <c r="Q447" s="131">
        <f t="shared" si="41"/>
        <v>399659.0299999998</v>
      </c>
      <c r="R447" s="132">
        <f t="shared" si="42"/>
        <v>679.19235522736108</v>
      </c>
    </row>
    <row r="448" spans="1:18" hidden="1" x14ac:dyDescent="0.35">
      <c r="A448" s="138">
        <v>14</v>
      </c>
      <c r="B448" s="139" t="s">
        <v>60</v>
      </c>
      <c r="C448" s="139" t="s">
        <v>364</v>
      </c>
      <c r="D448" s="139" t="s">
        <v>365</v>
      </c>
      <c r="E448" s="139" t="s">
        <v>366</v>
      </c>
      <c r="F448" s="139" t="s">
        <v>180</v>
      </c>
      <c r="G448" s="139" t="s">
        <v>700</v>
      </c>
      <c r="H448" s="140">
        <v>3255</v>
      </c>
      <c r="I448" s="138">
        <v>3</v>
      </c>
      <c r="J448" s="141">
        <f>SUM('เลย '!F16)</f>
        <v>370092.48</v>
      </c>
      <c r="K448" s="142">
        <f>SUM('เลย '!AI16)</f>
        <v>398228.69</v>
      </c>
      <c r="L448" s="143">
        <f>'เลย '!AJ16</f>
        <v>2554179.96</v>
      </c>
      <c r="M448" s="143">
        <f>'เลย '!AK16</f>
        <v>2583028.37</v>
      </c>
      <c r="N448" s="139"/>
      <c r="O448" s="139"/>
      <c r="P448" s="139"/>
      <c r="Q448" s="131">
        <f t="shared" si="41"/>
        <v>-28848.410000000149</v>
      </c>
      <c r="R448" s="132">
        <f t="shared" si="42"/>
        <v>784.69430414746546</v>
      </c>
    </row>
    <row r="449" spans="1:18" hidden="1" x14ac:dyDescent="0.35">
      <c r="A449" s="138">
        <v>15</v>
      </c>
      <c r="B449" s="139" t="s">
        <v>60</v>
      </c>
      <c r="C449" s="139" t="s">
        <v>364</v>
      </c>
      <c r="D449" s="139" t="s">
        <v>365</v>
      </c>
      <c r="E449" s="139" t="s">
        <v>366</v>
      </c>
      <c r="F449" s="139" t="s">
        <v>180</v>
      </c>
      <c r="G449" s="139" t="s">
        <v>701</v>
      </c>
      <c r="H449" s="140">
        <v>4631</v>
      </c>
      <c r="I449" s="138">
        <v>4</v>
      </c>
      <c r="J449" s="141">
        <f>SUM('เลย '!F17)</f>
        <v>1098558.8999999999</v>
      </c>
      <c r="K449" s="142">
        <f>SUM('เลย '!AI17)</f>
        <v>1320144.3399999999</v>
      </c>
      <c r="L449" s="143">
        <f>'เลย '!AJ17</f>
        <v>2419153.5099999998</v>
      </c>
      <c r="M449" s="143">
        <f>'เลย '!AK17</f>
        <v>2235861.91</v>
      </c>
      <c r="N449" s="139"/>
      <c r="O449" s="139"/>
      <c r="P449" s="139"/>
      <c r="Q449" s="131">
        <f t="shared" si="41"/>
        <v>183291.59999999963</v>
      </c>
      <c r="R449" s="132">
        <f t="shared" si="42"/>
        <v>522.38253293025264</v>
      </c>
    </row>
    <row r="450" spans="1:18" hidden="1" x14ac:dyDescent="0.35">
      <c r="A450" s="138">
        <v>16</v>
      </c>
      <c r="B450" s="139" t="s">
        <v>60</v>
      </c>
      <c r="C450" s="139" t="s">
        <v>364</v>
      </c>
      <c r="D450" s="139" t="s">
        <v>365</v>
      </c>
      <c r="E450" s="139" t="s">
        <v>366</v>
      </c>
      <c r="F450" s="139" t="s">
        <v>180</v>
      </c>
      <c r="G450" s="139" t="s">
        <v>702</v>
      </c>
      <c r="H450" s="140">
        <v>4306</v>
      </c>
      <c r="I450" s="138">
        <v>3</v>
      </c>
      <c r="J450" s="141">
        <f>SUM('เลย '!F18)</f>
        <v>697797.62</v>
      </c>
      <c r="K450" s="142">
        <f>SUM('เลย '!AI18)</f>
        <v>821712.52</v>
      </c>
      <c r="L450" s="143">
        <f>'เลย '!AJ18</f>
        <v>3936099.98</v>
      </c>
      <c r="M450" s="143">
        <f>'เลย '!AK18</f>
        <v>3582195.93</v>
      </c>
      <c r="N450" s="139"/>
      <c r="O450" s="139"/>
      <c r="P450" s="139"/>
      <c r="Q450" s="131">
        <f t="shared" si="41"/>
        <v>353904.04999999981</v>
      </c>
      <c r="R450" s="132">
        <f t="shared" si="42"/>
        <v>914.09660473757549</v>
      </c>
    </row>
    <row r="451" spans="1:18" hidden="1" x14ac:dyDescent="0.35">
      <c r="A451" s="138">
        <v>17</v>
      </c>
      <c r="B451" s="139" t="s">
        <v>60</v>
      </c>
      <c r="C451" s="139" t="s">
        <v>364</v>
      </c>
      <c r="D451" s="139" t="s">
        <v>365</v>
      </c>
      <c r="E451" s="139" t="s">
        <v>366</v>
      </c>
      <c r="F451" s="139" t="s">
        <v>180</v>
      </c>
      <c r="G451" s="139" t="s">
        <v>703</v>
      </c>
      <c r="H451" s="140">
        <v>5667</v>
      </c>
      <c r="I451" s="138">
        <v>4</v>
      </c>
      <c r="J451" s="141">
        <f>SUM('เลย '!F19)</f>
        <v>1650639.52</v>
      </c>
      <c r="K451" s="142">
        <f>SUM('เลย '!AI19)</f>
        <v>1646930.51</v>
      </c>
      <c r="L451" s="143">
        <f>'เลย '!AJ19</f>
        <v>3149589.45</v>
      </c>
      <c r="M451" s="143">
        <f>'เลย '!AK19</f>
        <v>2618436.4099999997</v>
      </c>
      <c r="N451" s="139"/>
      <c r="O451" s="139"/>
      <c r="P451" s="139"/>
      <c r="Q451" s="131">
        <f t="shared" si="41"/>
        <v>531153.0400000005</v>
      </c>
      <c r="R451" s="132">
        <f t="shared" si="42"/>
        <v>555.77721016410806</v>
      </c>
    </row>
    <row r="452" spans="1:18" hidden="1" x14ac:dyDescent="0.35">
      <c r="A452" s="138">
        <v>18</v>
      </c>
      <c r="B452" s="139" t="s">
        <v>60</v>
      </c>
      <c r="C452" s="139" t="s">
        <v>364</v>
      </c>
      <c r="D452" s="139" t="s">
        <v>365</v>
      </c>
      <c r="E452" s="139" t="s">
        <v>366</v>
      </c>
      <c r="F452" s="139" t="s">
        <v>180</v>
      </c>
      <c r="G452" s="139" t="s">
        <v>704</v>
      </c>
      <c r="H452" s="140">
        <v>1990</v>
      </c>
      <c r="I452" s="138">
        <v>2</v>
      </c>
      <c r="J452" s="141">
        <f>SUM('เลย '!F20)</f>
        <v>216501.5</v>
      </c>
      <c r="K452" s="142">
        <f>SUM('เลย '!AI20)</f>
        <v>135379.62</v>
      </c>
      <c r="L452" s="143">
        <f>'เลย '!AJ20</f>
        <v>2082863.52</v>
      </c>
      <c r="M452" s="143">
        <f>'เลย '!AK20</f>
        <v>2137033.89</v>
      </c>
      <c r="N452" s="139"/>
      <c r="O452" s="139"/>
      <c r="P452" s="139"/>
      <c r="Q452" s="131">
        <f t="shared" si="41"/>
        <v>-54170.370000000112</v>
      </c>
      <c r="R452" s="132">
        <f t="shared" si="42"/>
        <v>1046.6650854271356</v>
      </c>
    </row>
    <row r="453" spans="1:18" hidden="1" x14ac:dyDescent="0.35">
      <c r="A453" s="138">
        <v>19</v>
      </c>
      <c r="B453" s="139" t="s">
        <v>60</v>
      </c>
      <c r="C453" s="139" t="s">
        <v>364</v>
      </c>
      <c r="D453" s="139" t="s">
        <v>365</v>
      </c>
      <c r="E453" s="139" t="s">
        <v>366</v>
      </c>
      <c r="F453" s="139" t="s">
        <v>180</v>
      </c>
      <c r="G453" s="139" t="s">
        <v>705</v>
      </c>
      <c r="H453" s="140">
        <v>2504</v>
      </c>
      <c r="I453" s="138">
        <v>2</v>
      </c>
      <c r="J453" s="141">
        <f>SUM('เลย '!F21)</f>
        <v>350599.3</v>
      </c>
      <c r="K453" s="142">
        <f>SUM('เลย '!AI21)</f>
        <v>412365.75</v>
      </c>
      <c r="L453" s="143">
        <f>'เลย '!AJ21</f>
        <v>2148812.9500000002</v>
      </c>
      <c r="M453" s="143">
        <f>'เลย '!AK21</f>
        <v>2278386.96</v>
      </c>
      <c r="N453" s="139"/>
      <c r="O453" s="139"/>
      <c r="P453" s="139"/>
      <c r="Q453" s="131">
        <f t="shared" si="41"/>
        <v>-129574.00999999978</v>
      </c>
      <c r="R453" s="132">
        <f t="shared" si="42"/>
        <v>858.15213658146968</v>
      </c>
    </row>
    <row r="454" spans="1:18" hidden="1" x14ac:dyDescent="0.35">
      <c r="A454" s="138">
        <v>20</v>
      </c>
      <c r="B454" s="139" t="s">
        <v>60</v>
      </c>
      <c r="C454" s="139" t="s">
        <v>364</v>
      </c>
      <c r="D454" s="139" t="s">
        <v>365</v>
      </c>
      <c r="E454" s="139" t="s">
        <v>366</v>
      </c>
      <c r="F454" s="139" t="s">
        <v>180</v>
      </c>
      <c r="G454" s="139" t="s">
        <v>706</v>
      </c>
      <c r="H454" s="140">
        <v>2869</v>
      </c>
      <c r="I454" s="138">
        <v>2</v>
      </c>
      <c r="J454" s="141">
        <f>SUM('เลย '!F22)</f>
        <v>143555.29</v>
      </c>
      <c r="K454" s="142">
        <f>SUM('เลย '!AI22)</f>
        <v>276979.93</v>
      </c>
      <c r="L454" s="143">
        <f>'เลย '!AJ22</f>
        <v>1963238.56</v>
      </c>
      <c r="M454" s="143">
        <f>'เลย '!AK22</f>
        <v>2042511.63</v>
      </c>
      <c r="N454" s="139"/>
      <c r="O454" s="139"/>
      <c r="P454" s="139"/>
      <c r="Q454" s="131">
        <f t="shared" si="41"/>
        <v>-79273.069999999832</v>
      </c>
      <c r="R454" s="132">
        <f t="shared" si="42"/>
        <v>684.29367723945631</v>
      </c>
    </row>
    <row r="455" spans="1:18" s="150" customFormat="1" hidden="1" x14ac:dyDescent="0.35">
      <c r="A455" s="144">
        <v>1</v>
      </c>
      <c r="B455" s="145" t="s">
        <v>60</v>
      </c>
      <c r="C455" s="145"/>
      <c r="D455" s="145"/>
      <c r="E455" s="145" t="s">
        <v>77</v>
      </c>
      <c r="F455" s="145"/>
      <c r="G455" s="145" t="s">
        <v>368</v>
      </c>
      <c r="H455" s="151">
        <f>SUM(H435:H454)</f>
        <v>73924</v>
      </c>
      <c r="I455" s="144"/>
      <c r="J455" s="147">
        <f>SUM(J435:J454)</f>
        <v>11696324.499999998</v>
      </c>
      <c r="K455" s="147">
        <f t="shared" ref="K455:M455" si="51">SUM(K435:K454)</f>
        <v>13171177.539999997</v>
      </c>
      <c r="L455" s="147">
        <f t="shared" si="51"/>
        <v>52497646.960000008</v>
      </c>
      <c r="M455" s="147">
        <f t="shared" si="51"/>
        <v>51666728.199999996</v>
      </c>
      <c r="N455" s="145">
        <v>19</v>
      </c>
      <c r="O455" s="145">
        <v>19</v>
      </c>
      <c r="P455" s="145">
        <f>N455-O455</f>
        <v>0</v>
      </c>
      <c r="Q455" s="148">
        <f t="shared" ref="Q455:Q518" si="52">L455-M455</f>
        <v>830918.76000001281</v>
      </c>
      <c r="R455" s="149">
        <f>L455/H455</f>
        <v>710.15701206644678</v>
      </c>
    </row>
    <row r="456" spans="1:18" hidden="1" x14ac:dyDescent="0.35">
      <c r="A456" s="138">
        <v>1</v>
      </c>
      <c r="B456" s="139" t="s">
        <v>60</v>
      </c>
      <c r="C456" s="139" t="s">
        <v>369</v>
      </c>
      <c r="D456" s="139" t="s">
        <v>81</v>
      </c>
      <c r="E456" s="139" t="s">
        <v>370</v>
      </c>
      <c r="F456" s="139" t="s">
        <v>210</v>
      </c>
      <c r="G456" s="139" t="s">
        <v>371</v>
      </c>
      <c r="H456" s="140"/>
      <c r="I456" s="138"/>
      <c r="J456" s="141"/>
      <c r="K456" s="142"/>
      <c r="L456" s="143"/>
      <c r="M456" s="143"/>
      <c r="N456" s="139"/>
      <c r="O456" s="139"/>
      <c r="P456" s="139"/>
    </row>
    <row r="457" spans="1:18" hidden="1" x14ac:dyDescent="0.35">
      <c r="A457" s="138">
        <v>2</v>
      </c>
      <c r="B457" s="139" t="s">
        <v>60</v>
      </c>
      <c r="C457" s="139" t="s">
        <v>369</v>
      </c>
      <c r="D457" s="139" t="s">
        <v>81</v>
      </c>
      <c r="E457" s="139" t="s">
        <v>370</v>
      </c>
      <c r="F457" s="139" t="s">
        <v>180</v>
      </c>
      <c r="G457" s="139" t="s">
        <v>707</v>
      </c>
      <c r="H457" s="140">
        <v>1771</v>
      </c>
      <c r="I457" s="138">
        <v>2</v>
      </c>
      <c r="J457" s="141">
        <f>'เลย '!F23</f>
        <v>121914.21</v>
      </c>
      <c r="K457" s="142">
        <f>SUM('เลย '!AI23)</f>
        <v>159186.05000000002</v>
      </c>
      <c r="L457" s="143">
        <f>'เลย '!AJ23</f>
        <v>1412835.54</v>
      </c>
      <c r="M457" s="143">
        <f>'เลย '!AK23</f>
        <v>1446567.61</v>
      </c>
      <c r="N457" s="139"/>
      <c r="O457" s="139"/>
      <c r="P457" s="139"/>
      <c r="Q457" s="131">
        <f t="shared" si="52"/>
        <v>-33732.070000000065</v>
      </c>
      <c r="R457" s="132">
        <f t="shared" ref="R457:R518" si="53">L457/H457</f>
        <v>797.76145680406557</v>
      </c>
    </row>
    <row r="458" spans="1:18" hidden="1" x14ac:dyDescent="0.35">
      <c r="A458" s="138">
        <v>3</v>
      </c>
      <c r="B458" s="139" t="s">
        <v>60</v>
      </c>
      <c r="C458" s="139" t="s">
        <v>369</v>
      </c>
      <c r="D458" s="139" t="s">
        <v>81</v>
      </c>
      <c r="E458" s="139" t="s">
        <v>370</v>
      </c>
      <c r="F458" s="139" t="s">
        <v>180</v>
      </c>
      <c r="G458" s="139" t="s">
        <v>708</v>
      </c>
      <c r="H458" s="140">
        <v>5076</v>
      </c>
      <c r="I458" s="138">
        <v>4</v>
      </c>
      <c r="J458" s="141">
        <f>'เลย '!F24</f>
        <v>594320.71</v>
      </c>
      <c r="K458" s="142">
        <f>SUM('เลย '!AI24)</f>
        <v>654401.14</v>
      </c>
      <c r="L458" s="143">
        <f>'เลย '!AJ24</f>
        <v>3385986.09</v>
      </c>
      <c r="M458" s="143">
        <f>'เลย '!AK24</f>
        <v>3345293</v>
      </c>
      <c r="N458" s="139"/>
      <c r="O458" s="139"/>
      <c r="P458" s="139"/>
      <c r="Q458" s="131">
        <f t="shared" si="52"/>
        <v>40693.089999999851</v>
      </c>
      <c r="R458" s="132">
        <f t="shared" si="53"/>
        <v>667.05793735224586</v>
      </c>
    </row>
    <row r="459" spans="1:18" hidden="1" x14ac:dyDescent="0.35">
      <c r="A459" s="138">
        <v>4</v>
      </c>
      <c r="B459" s="139" t="s">
        <v>60</v>
      </c>
      <c r="C459" s="139" t="s">
        <v>369</v>
      </c>
      <c r="D459" s="139" t="s">
        <v>81</v>
      </c>
      <c r="E459" s="139" t="s">
        <v>370</v>
      </c>
      <c r="F459" s="139" t="s">
        <v>180</v>
      </c>
      <c r="G459" s="139" t="s">
        <v>709</v>
      </c>
      <c r="H459" s="140">
        <v>1132</v>
      </c>
      <c r="I459" s="138">
        <v>1</v>
      </c>
      <c r="J459" s="141">
        <f>'เลย '!F25</f>
        <v>224420.08</v>
      </c>
      <c r="K459" s="142">
        <f>SUM('เลย '!AI25)</f>
        <v>259611.58999999997</v>
      </c>
      <c r="L459" s="143">
        <f>'เลย '!AJ25</f>
        <v>1882273.99</v>
      </c>
      <c r="M459" s="143">
        <f>'เลย '!AK25</f>
        <v>1873143.45</v>
      </c>
      <c r="N459" s="139"/>
      <c r="O459" s="139"/>
      <c r="P459" s="139"/>
      <c r="Q459" s="131">
        <f t="shared" si="52"/>
        <v>9130.5400000000373</v>
      </c>
      <c r="R459" s="132">
        <f t="shared" si="53"/>
        <v>1662.7862102473498</v>
      </c>
    </row>
    <row r="460" spans="1:18" hidden="1" x14ac:dyDescent="0.35">
      <c r="A460" s="138">
        <v>5</v>
      </c>
      <c r="B460" s="139" t="s">
        <v>60</v>
      </c>
      <c r="C460" s="139" t="s">
        <v>369</v>
      </c>
      <c r="D460" s="139" t="s">
        <v>81</v>
      </c>
      <c r="E460" s="139" t="s">
        <v>370</v>
      </c>
      <c r="F460" s="139" t="s">
        <v>180</v>
      </c>
      <c r="G460" s="139" t="s">
        <v>710</v>
      </c>
      <c r="H460" s="140">
        <v>2987</v>
      </c>
      <c r="I460" s="138">
        <v>2</v>
      </c>
      <c r="J460" s="141">
        <f>'เลย '!F26</f>
        <v>309117.26</v>
      </c>
      <c r="K460" s="142">
        <f>SUM('เลย '!AI26)</f>
        <v>388632.80000000005</v>
      </c>
      <c r="L460" s="143">
        <f>'เลย '!AJ26</f>
        <v>1343549.69</v>
      </c>
      <c r="M460" s="143">
        <f>'เลย '!AK26</f>
        <v>1272572.2200000002</v>
      </c>
      <c r="N460" s="139"/>
      <c r="O460" s="139"/>
      <c r="P460" s="139"/>
      <c r="Q460" s="131">
        <f t="shared" si="52"/>
        <v>70977.469999999739</v>
      </c>
      <c r="R460" s="132">
        <f t="shared" si="53"/>
        <v>449.79902577837294</v>
      </c>
    </row>
    <row r="461" spans="1:18" hidden="1" x14ac:dyDescent="0.35">
      <c r="A461" s="138">
        <v>6</v>
      </c>
      <c r="B461" s="139" t="s">
        <v>60</v>
      </c>
      <c r="C461" s="139" t="s">
        <v>369</v>
      </c>
      <c r="D461" s="139" t="s">
        <v>81</v>
      </c>
      <c r="E461" s="139" t="s">
        <v>370</v>
      </c>
      <c r="F461" s="139" t="s">
        <v>180</v>
      </c>
      <c r="G461" s="139" t="s">
        <v>711</v>
      </c>
      <c r="H461" s="140">
        <v>2340</v>
      </c>
      <c r="I461" s="138">
        <v>2</v>
      </c>
      <c r="J461" s="141">
        <f>'เลย '!F27</f>
        <v>262772.11</v>
      </c>
      <c r="K461" s="142">
        <f>SUM('เลย '!AI27)</f>
        <v>313491.19</v>
      </c>
      <c r="L461" s="143">
        <f>'เลย '!AJ27</f>
        <v>2394554.7300000004</v>
      </c>
      <c r="M461" s="143">
        <f>'เลย '!AK27</f>
        <v>2269022.4499999997</v>
      </c>
      <c r="N461" s="139"/>
      <c r="O461" s="139"/>
      <c r="P461" s="139"/>
      <c r="Q461" s="131">
        <f t="shared" si="52"/>
        <v>125532.28000000073</v>
      </c>
      <c r="R461" s="132">
        <f t="shared" si="53"/>
        <v>1023.3139871794874</v>
      </c>
    </row>
    <row r="462" spans="1:18" s="150" customFormat="1" hidden="1" x14ac:dyDescent="0.35">
      <c r="A462" s="144">
        <v>2</v>
      </c>
      <c r="B462" s="145" t="s">
        <v>60</v>
      </c>
      <c r="C462" s="145"/>
      <c r="D462" s="145"/>
      <c r="E462" s="145" t="s">
        <v>77</v>
      </c>
      <c r="F462" s="145"/>
      <c r="G462" s="145" t="s">
        <v>372</v>
      </c>
      <c r="H462" s="151">
        <f>SUM(H456:H461)</f>
        <v>13306</v>
      </c>
      <c r="I462" s="144"/>
      <c r="J462" s="147">
        <f>SUM(J456:J461)</f>
        <v>1512544.3699999996</v>
      </c>
      <c r="K462" s="147">
        <f t="shared" ref="K462:M462" si="54">SUM(K456:K461)</f>
        <v>1775322.77</v>
      </c>
      <c r="L462" s="147">
        <f t="shared" si="54"/>
        <v>10419200.040000001</v>
      </c>
      <c r="M462" s="147">
        <f t="shared" si="54"/>
        <v>10206598.73</v>
      </c>
      <c r="N462" s="145">
        <v>5</v>
      </c>
      <c r="O462" s="145">
        <v>5</v>
      </c>
      <c r="P462" s="145">
        <f>N462-O462</f>
        <v>0</v>
      </c>
      <c r="Q462" s="148">
        <f t="shared" si="52"/>
        <v>212601.31000000052</v>
      </c>
      <c r="R462" s="149">
        <f>L462/H462</f>
        <v>783.04524575379537</v>
      </c>
    </row>
    <row r="463" spans="1:18" hidden="1" x14ac:dyDescent="0.35">
      <c r="A463" s="138">
        <v>1</v>
      </c>
      <c r="B463" s="139" t="s">
        <v>60</v>
      </c>
      <c r="C463" s="139" t="s">
        <v>373</v>
      </c>
      <c r="D463" s="139" t="s">
        <v>88</v>
      </c>
      <c r="E463" s="139" t="s">
        <v>374</v>
      </c>
      <c r="F463" s="139" t="s">
        <v>210</v>
      </c>
      <c r="G463" s="139" t="s">
        <v>375</v>
      </c>
      <c r="H463" s="140"/>
      <c r="I463" s="138"/>
      <c r="J463" s="141"/>
      <c r="K463" s="142"/>
      <c r="L463" s="143"/>
      <c r="M463" s="143"/>
      <c r="N463" s="139"/>
      <c r="O463" s="139"/>
      <c r="P463" s="139"/>
    </row>
    <row r="464" spans="1:18" hidden="1" x14ac:dyDescent="0.35">
      <c r="A464" s="138">
        <v>2</v>
      </c>
      <c r="B464" s="139" t="s">
        <v>60</v>
      </c>
      <c r="C464" s="139" t="s">
        <v>373</v>
      </c>
      <c r="D464" s="139" t="s">
        <v>88</v>
      </c>
      <c r="E464" s="139" t="s">
        <v>374</v>
      </c>
      <c r="F464" s="139" t="s">
        <v>180</v>
      </c>
      <c r="G464" s="139" t="s">
        <v>712</v>
      </c>
      <c r="H464" s="140">
        <v>4716</v>
      </c>
      <c r="I464" s="138">
        <v>4</v>
      </c>
      <c r="J464" s="141">
        <f>'เลย '!F28</f>
        <v>554767.01</v>
      </c>
      <c r="K464" s="142">
        <f>SUM('เลย '!AI28)</f>
        <v>628224.42999999993</v>
      </c>
      <c r="L464" s="143">
        <f>'เลย '!AJ28</f>
        <v>4471428.6999999993</v>
      </c>
      <c r="M464" s="143">
        <f>'เลย '!AK28</f>
        <v>4097084</v>
      </c>
      <c r="N464" s="139"/>
      <c r="O464" s="139"/>
      <c r="P464" s="139"/>
      <c r="Q464" s="131">
        <f t="shared" si="52"/>
        <v>374344.69999999925</v>
      </c>
      <c r="R464" s="132">
        <f t="shared" si="53"/>
        <v>948.14009754028825</v>
      </c>
    </row>
    <row r="465" spans="1:18" hidden="1" x14ac:dyDescent="0.35">
      <c r="A465" s="138">
        <v>3</v>
      </c>
      <c r="B465" s="139" t="s">
        <v>60</v>
      </c>
      <c r="C465" s="139" t="s">
        <v>373</v>
      </c>
      <c r="D465" s="139" t="s">
        <v>88</v>
      </c>
      <c r="E465" s="139" t="s">
        <v>374</v>
      </c>
      <c r="F465" s="139" t="s">
        <v>180</v>
      </c>
      <c r="G465" s="139" t="s">
        <v>713</v>
      </c>
      <c r="H465" s="140">
        <v>2694</v>
      </c>
      <c r="I465" s="138">
        <v>2</v>
      </c>
      <c r="J465" s="141">
        <f>'เลย '!F29</f>
        <v>322707.71999999997</v>
      </c>
      <c r="K465" s="142">
        <f>SUM('เลย '!AI29)</f>
        <v>409377.92</v>
      </c>
      <c r="L465" s="143">
        <f>'เลย '!AJ29</f>
        <v>1936345.5</v>
      </c>
      <c r="M465" s="143">
        <f>'เลย '!AK29</f>
        <v>1739360.5</v>
      </c>
      <c r="N465" s="139"/>
      <c r="O465" s="139"/>
      <c r="P465" s="139"/>
      <c r="Q465" s="131">
        <f t="shared" si="52"/>
        <v>196985</v>
      </c>
      <c r="R465" s="132">
        <f t="shared" si="53"/>
        <v>718.76224944320711</v>
      </c>
    </row>
    <row r="466" spans="1:18" hidden="1" x14ac:dyDescent="0.35">
      <c r="A466" s="138">
        <v>4</v>
      </c>
      <c r="B466" s="139" t="s">
        <v>60</v>
      </c>
      <c r="C466" s="139" t="s">
        <v>373</v>
      </c>
      <c r="D466" s="139" t="s">
        <v>88</v>
      </c>
      <c r="E466" s="139" t="s">
        <v>374</v>
      </c>
      <c r="F466" s="139" t="s">
        <v>180</v>
      </c>
      <c r="G466" s="139" t="s">
        <v>714</v>
      </c>
      <c r="H466" s="140">
        <v>3656</v>
      </c>
      <c r="I466" s="138">
        <v>3</v>
      </c>
      <c r="J466" s="141">
        <f>'เลย '!F30</f>
        <v>576897.18999999994</v>
      </c>
      <c r="K466" s="142">
        <f>SUM('เลย '!AI30)</f>
        <v>653638.64999999991</v>
      </c>
      <c r="L466" s="143">
        <f>'เลย '!AJ30</f>
        <v>2436275</v>
      </c>
      <c r="M466" s="143">
        <f>'เลย '!AK30</f>
        <v>2148720.7999999998</v>
      </c>
      <c r="N466" s="139"/>
      <c r="O466" s="139"/>
      <c r="P466" s="139"/>
      <c r="Q466" s="131">
        <f t="shared" si="52"/>
        <v>287554.20000000019</v>
      </c>
      <c r="R466" s="132">
        <f t="shared" si="53"/>
        <v>666.37718818380745</v>
      </c>
    </row>
    <row r="467" spans="1:18" hidden="1" x14ac:dyDescent="0.35">
      <c r="A467" s="138">
        <v>5</v>
      </c>
      <c r="B467" s="139" t="s">
        <v>60</v>
      </c>
      <c r="C467" s="139" t="s">
        <v>373</v>
      </c>
      <c r="D467" s="139" t="s">
        <v>88</v>
      </c>
      <c r="E467" s="139" t="s">
        <v>374</v>
      </c>
      <c r="F467" s="139" t="s">
        <v>180</v>
      </c>
      <c r="G467" s="139" t="s">
        <v>715</v>
      </c>
      <c r="H467" s="140">
        <v>4918</v>
      </c>
      <c r="I467" s="138">
        <v>4</v>
      </c>
      <c r="J467" s="141">
        <f>'เลย '!F31</f>
        <v>307813.59000000003</v>
      </c>
      <c r="K467" s="142">
        <f>SUM('เลย '!AI31)</f>
        <v>356526.45</v>
      </c>
      <c r="L467" s="143">
        <f>'เลย '!AJ31</f>
        <v>2757623.2199999997</v>
      </c>
      <c r="M467" s="143">
        <f>'เลย '!AK31</f>
        <v>2984559.89</v>
      </c>
      <c r="N467" s="139"/>
      <c r="O467" s="139"/>
      <c r="P467" s="139"/>
      <c r="Q467" s="131">
        <f t="shared" si="52"/>
        <v>-226936.67000000039</v>
      </c>
      <c r="R467" s="132">
        <f t="shared" si="53"/>
        <v>560.7204595363969</v>
      </c>
    </row>
    <row r="468" spans="1:18" hidden="1" x14ac:dyDescent="0.35">
      <c r="A468" s="138">
        <v>6</v>
      </c>
      <c r="B468" s="139" t="s">
        <v>60</v>
      </c>
      <c r="C468" s="139" t="s">
        <v>373</v>
      </c>
      <c r="D468" s="139" t="s">
        <v>88</v>
      </c>
      <c r="E468" s="139" t="s">
        <v>374</v>
      </c>
      <c r="F468" s="139" t="s">
        <v>180</v>
      </c>
      <c r="G468" s="139" t="s">
        <v>716</v>
      </c>
      <c r="H468" s="140">
        <v>2308</v>
      </c>
      <c r="I468" s="138">
        <v>2</v>
      </c>
      <c r="J468" s="141">
        <f>'เลย '!F32</f>
        <v>395271.69</v>
      </c>
      <c r="K468" s="142">
        <f>SUM('เลย '!AI32)</f>
        <v>447577.95</v>
      </c>
      <c r="L468" s="143">
        <f>'เลย '!AJ32</f>
        <v>2872854.77</v>
      </c>
      <c r="M468" s="143">
        <f>'เลย '!AK32</f>
        <v>2676328.1800000002</v>
      </c>
      <c r="N468" s="139"/>
      <c r="O468" s="139"/>
      <c r="P468" s="139"/>
      <c r="Q468" s="131">
        <f t="shared" si="52"/>
        <v>196526.58999999985</v>
      </c>
      <c r="R468" s="132">
        <f t="shared" si="53"/>
        <v>1244.7377686308491</v>
      </c>
    </row>
    <row r="469" spans="1:18" hidden="1" x14ac:dyDescent="0.35">
      <c r="A469" s="138">
        <v>7</v>
      </c>
      <c r="B469" s="139" t="s">
        <v>60</v>
      </c>
      <c r="C469" s="139" t="s">
        <v>373</v>
      </c>
      <c r="D469" s="139" t="s">
        <v>88</v>
      </c>
      <c r="E469" s="139" t="s">
        <v>374</v>
      </c>
      <c r="F469" s="139" t="s">
        <v>180</v>
      </c>
      <c r="G469" s="139" t="s">
        <v>717</v>
      </c>
      <c r="H469" s="140">
        <v>1606</v>
      </c>
      <c r="I469" s="138">
        <v>2</v>
      </c>
      <c r="J469" s="141">
        <f>'เลย '!F33</f>
        <v>591071.41</v>
      </c>
      <c r="K469" s="142">
        <f>SUM('เลย '!AI33)</f>
        <v>638015.93000000005</v>
      </c>
      <c r="L469" s="143">
        <f>'เลย '!AJ33</f>
        <v>1611213.5</v>
      </c>
      <c r="M469" s="143">
        <f>'เลย '!AK33</f>
        <v>1464121.17</v>
      </c>
      <c r="N469" s="139"/>
      <c r="O469" s="139"/>
      <c r="P469" s="139"/>
      <c r="Q469" s="131">
        <f t="shared" si="52"/>
        <v>147092.33000000007</v>
      </c>
      <c r="R469" s="132">
        <f t="shared" si="53"/>
        <v>1003.2462640099626</v>
      </c>
    </row>
    <row r="470" spans="1:18" hidden="1" x14ac:dyDescent="0.35">
      <c r="A470" s="138">
        <v>8</v>
      </c>
      <c r="B470" s="139" t="s">
        <v>60</v>
      </c>
      <c r="C470" s="139" t="s">
        <v>373</v>
      </c>
      <c r="D470" s="139" t="s">
        <v>88</v>
      </c>
      <c r="E470" s="139" t="s">
        <v>374</v>
      </c>
      <c r="F470" s="139" t="s">
        <v>180</v>
      </c>
      <c r="G470" s="139" t="s">
        <v>718</v>
      </c>
      <c r="H470" s="140">
        <v>2622</v>
      </c>
      <c r="I470" s="138">
        <v>2</v>
      </c>
      <c r="J470" s="141">
        <f>'เลย '!F34</f>
        <v>175886.69</v>
      </c>
      <c r="K470" s="142">
        <f>SUM('เลย '!AI34)</f>
        <v>211321.02</v>
      </c>
      <c r="L470" s="143">
        <f>'เลย '!AJ34</f>
        <v>2904161.54</v>
      </c>
      <c r="M470" s="143">
        <f>'เลย '!AK34</f>
        <v>2792018.44</v>
      </c>
      <c r="N470" s="139"/>
      <c r="O470" s="139"/>
      <c r="P470" s="139"/>
      <c r="Q470" s="131">
        <f t="shared" si="52"/>
        <v>112143.10000000009</v>
      </c>
      <c r="R470" s="132">
        <f t="shared" si="53"/>
        <v>1107.6130968726163</v>
      </c>
    </row>
    <row r="471" spans="1:18" hidden="1" x14ac:dyDescent="0.35">
      <c r="A471" s="138">
        <v>9</v>
      </c>
      <c r="B471" s="139" t="s">
        <v>60</v>
      </c>
      <c r="C471" s="139" t="s">
        <v>373</v>
      </c>
      <c r="D471" s="139" t="s">
        <v>88</v>
      </c>
      <c r="E471" s="139" t="s">
        <v>374</v>
      </c>
      <c r="F471" s="139" t="s">
        <v>180</v>
      </c>
      <c r="G471" s="139" t="s">
        <v>719</v>
      </c>
      <c r="H471" s="140">
        <v>2397</v>
      </c>
      <c r="I471" s="138">
        <v>2</v>
      </c>
      <c r="J471" s="141">
        <f>'เลย '!F35</f>
        <v>517315.89</v>
      </c>
      <c r="K471" s="142">
        <f>SUM('เลย '!AI35)</f>
        <v>324597.3</v>
      </c>
      <c r="L471" s="143">
        <f>'เลย '!AJ35</f>
        <v>1812900.8</v>
      </c>
      <c r="M471" s="143">
        <f>'เลย '!AK35</f>
        <v>1655887.22</v>
      </c>
      <c r="N471" s="139"/>
      <c r="O471" s="139"/>
      <c r="P471" s="139"/>
      <c r="Q471" s="131">
        <f t="shared" si="52"/>
        <v>157013.58000000007</v>
      </c>
      <c r="R471" s="132">
        <f t="shared" si="53"/>
        <v>756.32073425114731</v>
      </c>
    </row>
    <row r="472" spans="1:18" hidden="1" x14ac:dyDescent="0.35">
      <c r="A472" s="138">
        <v>10</v>
      </c>
      <c r="B472" s="139" t="s">
        <v>60</v>
      </c>
      <c r="C472" s="139" t="s">
        <v>373</v>
      </c>
      <c r="D472" s="139" t="s">
        <v>88</v>
      </c>
      <c r="E472" s="139" t="s">
        <v>374</v>
      </c>
      <c r="F472" s="139" t="s">
        <v>180</v>
      </c>
      <c r="G472" s="139" t="s">
        <v>720</v>
      </c>
      <c r="H472" s="140">
        <v>1711</v>
      </c>
      <c r="I472" s="138">
        <v>2</v>
      </c>
      <c r="J472" s="141">
        <f>'เลย '!F36</f>
        <v>217939.07</v>
      </c>
      <c r="K472" s="142">
        <f>SUM('เลย '!AI36)</f>
        <v>266335.46000000002</v>
      </c>
      <c r="L472" s="143">
        <f>'เลย '!AJ36</f>
        <v>2448080.5</v>
      </c>
      <c r="M472" s="143">
        <f>'เลย '!AK36</f>
        <v>2182636.39</v>
      </c>
      <c r="N472" s="139"/>
      <c r="O472" s="139"/>
      <c r="P472" s="139"/>
      <c r="Q472" s="131">
        <f t="shared" si="52"/>
        <v>265444.10999999987</v>
      </c>
      <c r="R472" s="132">
        <f t="shared" si="53"/>
        <v>1430.7893045002922</v>
      </c>
    </row>
    <row r="473" spans="1:18" hidden="1" x14ac:dyDescent="0.35">
      <c r="A473" s="138">
        <v>11</v>
      </c>
      <c r="B473" s="139" t="s">
        <v>60</v>
      </c>
      <c r="C473" s="139" t="s">
        <v>373</v>
      </c>
      <c r="D473" s="139" t="s">
        <v>88</v>
      </c>
      <c r="E473" s="139" t="s">
        <v>374</v>
      </c>
      <c r="F473" s="139" t="s">
        <v>180</v>
      </c>
      <c r="G473" s="139" t="s">
        <v>721</v>
      </c>
      <c r="H473" s="140">
        <v>2477</v>
      </c>
      <c r="I473" s="138">
        <v>2</v>
      </c>
      <c r="J473" s="141">
        <f>'เลย '!F37</f>
        <v>262322.59000000003</v>
      </c>
      <c r="K473" s="142">
        <f>SUM('เลย '!AI37)</f>
        <v>294693.41000000003</v>
      </c>
      <c r="L473" s="143">
        <f>'เลย '!AJ37</f>
        <v>2251241.23</v>
      </c>
      <c r="M473" s="143">
        <f>'เลย '!AK37</f>
        <v>2101667.75</v>
      </c>
      <c r="N473" s="139"/>
      <c r="O473" s="139"/>
      <c r="P473" s="139"/>
      <c r="Q473" s="131">
        <f t="shared" si="52"/>
        <v>149573.47999999998</v>
      </c>
      <c r="R473" s="132">
        <f t="shared" si="53"/>
        <v>908.85798546628985</v>
      </c>
    </row>
    <row r="474" spans="1:18" hidden="1" x14ac:dyDescent="0.35">
      <c r="A474" s="138">
        <v>12</v>
      </c>
      <c r="B474" s="139" t="s">
        <v>60</v>
      </c>
      <c r="C474" s="139" t="s">
        <v>373</v>
      </c>
      <c r="D474" s="139" t="s">
        <v>88</v>
      </c>
      <c r="E474" s="139" t="s">
        <v>374</v>
      </c>
      <c r="F474" s="139" t="s">
        <v>180</v>
      </c>
      <c r="G474" s="139" t="s">
        <v>722</v>
      </c>
      <c r="H474" s="140">
        <v>1987</v>
      </c>
      <c r="I474" s="138">
        <v>2</v>
      </c>
      <c r="J474" s="141">
        <f>'เลย '!F38</f>
        <v>263449.75</v>
      </c>
      <c r="K474" s="142">
        <f>SUM('เลย '!AI38)</f>
        <v>251048.61000000002</v>
      </c>
      <c r="L474" s="143">
        <f>'เลย '!AJ38</f>
        <v>2648572.4299999997</v>
      </c>
      <c r="M474" s="143">
        <f>'เลย '!AK38</f>
        <v>2715663.86</v>
      </c>
      <c r="N474" s="139"/>
      <c r="O474" s="139"/>
      <c r="P474" s="139"/>
      <c r="Q474" s="131">
        <f t="shared" si="52"/>
        <v>-67091.430000000168</v>
      </c>
      <c r="R474" s="132">
        <f t="shared" si="53"/>
        <v>1332.9503925515851</v>
      </c>
    </row>
    <row r="475" spans="1:18" hidden="1" x14ac:dyDescent="0.35">
      <c r="A475" s="138">
        <v>13</v>
      </c>
      <c r="B475" s="139" t="s">
        <v>60</v>
      </c>
      <c r="C475" s="139" t="s">
        <v>373</v>
      </c>
      <c r="D475" s="139" t="s">
        <v>88</v>
      </c>
      <c r="E475" s="139" t="s">
        <v>374</v>
      </c>
      <c r="F475" s="139" t="s">
        <v>180</v>
      </c>
      <c r="G475" s="139" t="s">
        <v>723</v>
      </c>
      <c r="H475" s="140">
        <v>3047</v>
      </c>
      <c r="I475" s="138">
        <v>3</v>
      </c>
      <c r="J475" s="141">
        <f>'เลย '!F39</f>
        <v>643051.17000000004</v>
      </c>
      <c r="K475" s="142">
        <f>SUM('เลย '!AI39)</f>
        <v>657679.91</v>
      </c>
      <c r="L475" s="143">
        <f>'เลย '!AJ39</f>
        <v>2263440.35</v>
      </c>
      <c r="M475" s="143">
        <f>'เลย '!AK39</f>
        <v>2142790.33</v>
      </c>
      <c r="N475" s="139"/>
      <c r="O475" s="139"/>
      <c r="P475" s="139"/>
      <c r="Q475" s="131">
        <f t="shared" si="52"/>
        <v>120650.02000000002</v>
      </c>
      <c r="R475" s="132">
        <f t="shared" si="53"/>
        <v>742.84225467673127</v>
      </c>
    </row>
    <row r="476" spans="1:18" hidden="1" x14ac:dyDescent="0.35">
      <c r="A476" s="138">
        <v>14</v>
      </c>
      <c r="B476" s="139" t="s">
        <v>60</v>
      </c>
      <c r="C476" s="139" t="s">
        <v>373</v>
      </c>
      <c r="D476" s="139" t="s">
        <v>88</v>
      </c>
      <c r="E476" s="139" t="s">
        <v>374</v>
      </c>
      <c r="F476" s="139" t="s">
        <v>180</v>
      </c>
      <c r="G476" s="139" t="s">
        <v>724</v>
      </c>
      <c r="H476" s="140">
        <v>2101</v>
      </c>
      <c r="I476" s="138">
        <v>2</v>
      </c>
      <c r="J476" s="141">
        <f>'เลย '!F40</f>
        <v>587702.69999999995</v>
      </c>
      <c r="K476" s="142">
        <f>SUM('เลย '!AI40)</f>
        <v>377679.48999999993</v>
      </c>
      <c r="L476" s="143">
        <f>'เลย '!AJ40</f>
        <v>3145061.8499999996</v>
      </c>
      <c r="M476" s="143">
        <f>'เลย '!AK40</f>
        <v>3068138.95</v>
      </c>
      <c r="N476" s="139"/>
      <c r="O476" s="139"/>
      <c r="P476" s="139"/>
      <c r="Q476" s="131">
        <f t="shared" si="52"/>
        <v>76922.899999999441</v>
      </c>
      <c r="R476" s="132">
        <f t="shared" si="53"/>
        <v>1496.9356734888147</v>
      </c>
    </row>
    <row r="477" spans="1:18" hidden="1" x14ac:dyDescent="0.35">
      <c r="A477" s="138">
        <v>15</v>
      </c>
      <c r="B477" s="139" t="s">
        <v>60</v>
      </c>
      <c r="C477" s="139" t="s">
        <v>373</v>
      </c>
      <c r="D477" s="139" t="s">
        <v>88</v>
      </c>
      <c r="E477" s="139" t="s">
        <v>374</v>
      </c>
      <c r="F477" s="139" t="s">
        <v>180</v>
      </c>
      <c r="G477" s="139" t="s">
        <v>725</v>
      </c>
      <c r="H477" s="140">
        <v>1995</v>
      </c>
      <c r="I477" s="138">
        <v>2</v>
      </c>
      <c r="J477" s="141">
        <f>'เลย '!F41</f>
        <v>393012.06</v>
      </c>
      <c r="K477" s="142">
        <f>SUM('เลย '!AI41)</f>
        <v>329403.51</v>
      </c>
      <c r="L477" s="143">
        <f>'เลย '!AJ41</f>
        <v>2362342.8200000003</v>
      </c>
      <c r="M477" s="143">
        <f>'เลย '!AK41</f>
        <v>2291361.92</v>
      </c>
      <c r="N477" s="139"/>
      <c r="O477" s="139"/>
      <c r="P477" s="139"/>
      <c r="Q477" s="131">
        <f t="shared" si="52"/>
        <v>70980.900000000373</v>
      </c>
      <c r="R477" s="132">
        <f t="shared" si="53"/>
        <v>1184.1317393483712</v>
      </c>
    </row>
    <row r="478" spans="1:18" s="150" customFormat="1" hidden="1" x14ac:dyDescent="0.35">
      <c r="A478" s="144">
        <v>3</v>
      </c>
      <c r="B478" s="145" t="s">
        <v>60</v>
      </c>
      <c r="C478" s="145"/>
      <c r="D478" s="145"/>
      <c r="E478" s="145" t="s">
        <v>77</v>
      </c>
      <c r="F478" s="145"/>
      <c r="G478" s="145" t="s">
        <v>376</v>
      </c>
      <c r="H478" s="151">
        <f>SUM(H463:H477)</f>
        <v>38235</v>
      </c>
      <c r="I478" s="144"/>
      <c r="J478" s="147">
        <f>SUM(J463:J477)</f>
        <v>5809208.5300000003</v>
      </c>
      <c r="K478" s="147">
        <f t="shared" ref="K478:M478" si="55">SUM(K463:K477)</f>
        <v>5846120.04</v>
      </c>
      <c r="L478" s="147">
        <f t="shared" si="55"/>
        <v>35921542.210000001</v>
      </c>
      <c r="M478" s="147">
        <f t="shared" si="55"/>
        <v>34060339.399999999</v>
      </c>
      <c r="N478" s="145">
        <v>14</v>
      </c>
      <c r="O478" s="145">
        <v>14</v>
      </c>
      <c r="P478" s="145">
        <f>N478-O478</f>
        <v>0</v>
      </c>
      <c r="Q478" s="148">
        <f t="shared" si="52"/>
        <v>1861202.8100000024</v>
      </c>
      <c r="R478" s="149">
        <f>L478/H478</f>
        <v>939.49371544396502</v>
      </c>
    </row>
    <row r="479" spans="1:18" hidden="1" x14ac:dyDescent="0.35">
      <c r="A479" s="138">
        <v>1</v>
      </c>
      <c r="B479" s="139" t="s">
        <v>60</v>
      </c>
      <c r="C479" s="139" t="s">
        <v>377</v>
      </c>
      <c r="D479" s="139" t="s">
        <v>95</v>
      </c>
      <c r="E479" s="139" t="s">
        <v>378</v>
      </c>
      <c r="F479" s="139" t="s">
        <v>210</v>
      </c>
      <c r="G479" s="139" t="s">
        <v>379</v>
      </c>
      <c r="H479" s="140"/>
      <c r="I479" s="138"/>
      <c r="J479" s="141"/>
      <c r="K479" s="142"/>
      <c r="L479" s="143"/>
      <c r="M479" s="143"/>
      <c r="N479" s="139"/>
      <c r="O479" s="139"/>
      <c r="P479" s="139"/>
    </row>
    <row r="480" spans="1:18" hidden="1" x14ac:dyDescent="0.35">
      <c r="A480" s="138">
        <v>2</v>
      </c>
      <c r="B480" s="139" t="s">
        <v>60</v>
      </c>
      <c r="C480" s="139" t="s">
        <v>377</v>
      </c>
      <c r="D480" s="139" t="s">
        <v>95</v>
      </c>
      <c r="E480" s="139" t="s">
        <v>378</v>
      </c>
      <c r="F480" s="139" t="s">
        <v>180</v>
      </c>
      <c r="G480" s="139" t="s">
        <v>726</v>
      </c>
      <c r="H480" s="140">
        <v>3634</v>
      </c>
      <c r="I480" s="138">
        <v>3</v>
      </c>
      <c r="J480" s="141">
        <f>'เลย '!F42</f>
        <v>627033.12</v>
      </c>
      <c r="K480" s="142">
        <f>SUM('เลย '!AI42)</f>
        <v>627222.52</v>
      </c>
      <c r="L480" s="143">
        <f>'เลย '!AJ42</f>
        <v>2304020.8600000003</v>
      </c>
      <c r="M480" s="143">
        <f>'เลย '!AK42</f>
        <v>2328368.9900000002</v>
      </c>
      <c r="N480" s="139"/>
      <c r="O480" s="139"/>
      <c r="P480" s="139"/>
      <c r="Q480" s="131">
        <f t="shared" si="52"/>
        <v>-24348.129999999888</v>
      </c>
      <c r="R480" s="132">
        <f t="shared" si="53"/>
        <v>634.01784810126594</v>
      </c>
    </row>
    <row r="481" spans="1:18" hidden="1" x14ac:dyDescent="0.35">
      <c r="A481" s="138">
        <v>3</v>
      </c>
      <c r="B481" s="139" t="s">
        <v>60</v>
      </c>
      <c r="C481" s="139" t="s">
        <v>377</v>
      </c>
      <c r="D481" s="139" t="s">
        <v>95</v>
      </c>
      <c r="E481" s="139" t="s">
        <v>378</v>
      </c>
      <c r="F481" s="139" t="s">
        <v>180</v>
      </c>
      <c r="G481" s="139" t="s">
        <v>727</v>
      </c>
      <c r="H481" s="140">
        <v>4970</v>
      </c>
      <c r="I481" s="138">
        <v>4</v>
      </c>
      <c r="J481" s="141">
        <f>'เลย '!F43</f>
        <v>616908.68000000005</v>
      </c>
      <c r="K481" s="142">
        <f>SUM('เลย '!AI43)</f>
        <v>767248.75</v>
      </c>
      <c r="L481" s="143">
        <f>'เลย '!AJ43</f>
        <v>4241987.4000000004</v>
      </c>
      <c r="M481" s="143">
        <f>'เลย '!AK43</f>
        <v>3469189.49</v>
      </c>
      <c r="N481" s="139"/>
      <c r="O481" s="139"/>
      <c r="P481" s="139"/>
      <c r="Q481" s="131">
        <f t="shared" si="52"/>
        <v>772797.91000000015</v>
      </c>
      <c r="R481" s="132">
        <f t="shared" si="53"/>
        <v>853.51859154929582</v>
      </c>
    </row>
    <row r="482" spans="1:18" hidden="1" x14ac:dyDescent="0.35">
      <c r="A482" s="138">
        <v>4</v>
      </c>
      <c r="B482" s="139" t="s">
        <v>60</v>
      </c>
      <c r="C482" s="139" t="s">
        <v>377</v>
      </c>
      <c r="D482" s="139" t="s">
        <v>95</v>
      </c>
      <c r="E482" s="139" t="s">
        <v>378</v>
      </c>
      <c r="F482" s="139" t="s">
        <v>180</v>
      </c>
      <c r="G482" s="139" t="s">
        <v>728</v>
      </c>
      <c r="H482" s="140">
        <v>3463</v>
      </c>
      <c r="I482" s="138">
        <v>3</v>
      </c>
      <c r="J482" s="141">
        <f>'เลย '!F44</f>
        <v>462240.86</v>
      </c>
      <c r="K482" s="142">
        <f>SUM('เลย '!AI44)</f>
        <v>544301.39</v>
      </c>
      <c r="L482" s="143">
        <f>'เลย '!AJ44</f>
        <v>2356591.9</v>
      </c>
      <c r="M482" s="143">
        <f>'เลย '!AK44</f>
        <v>2173573.5100000002</v>
      </c>
      <c r="N482" s="139"/>
      <c r="O482" s="139"/>
      <c r="P482" s="139"/>
      <c r="Q482" s="131">
        <f t="shared" si="52"/>
        <v>183018.38999999966</v>
      </c>
      <c r="R482" s="132">
        <f t="shared" si="53"/>
        <v>680.50589084608714</v>
      </c>
    </row>
    <row r="483" spans="1:18" hidden="1" x14ac:dyDescent="0.35">
      <c r="A483" s="138">
        <v>5</v>
      </c>
      <c r="B483" s="139" t="s">
        <v>60</v>
      </c>
      <c r="C483" s="139" t="s">
        <v>377</v>
      </c>
      <c r="D483" s="139" t="s">
        <v>95</v>
      </c>
      <c r="E483" s="139" t="s">
        <v>378</v>
      </c>
      <c r="F483" s="139" t="s">
        <v>180</v>
      </c>
      <c r="G483" s="139" t="s">
        <v>729</v>
      </c>
      <c r="H483" s="140">
        <v>1364</v>
      </c>
      <c r="I483" s="138">
        <v>1</v>
      </c>
      <c r="J483" s="141">
        <f>'เลย '!F45</f>
        <v>278547.59999999998</v>
      </c>
      <c r="K483" s="142">
        <f>SUM('เลย '!AI45)</f>
        <v>288030.07999999996</v>
      </c>
      <c r="L483" s="143">
        <f>'เลย '!AJ45</f>
        <v>2230757.0900000003</v>
      </c>
      <c r="M483" s="143">
        <f>'เลย '!AK45</f>
        <v>2124438.2999999998</v>
      </c>
      <c r="N483" s="139"/>
      <c r="O483" s="139"/>
      <c r="P483" s="139"/>
      <c r="Q483" s="131">
        <f t="shared" si="52"/>
        <v>106318.7900000005</v>
      </c>
      <c r="R483" s="132">
        <f t="shared" si="53"/>
        <v>1635.4524120234607</v>
      </c>
    </row>
    <row r="484" spans="1:18" hidden="1" x14ac:dyDescent="0.35">
      <c r="A484" s="138">
        <v>6</v>
      </c>
      <c r="B484" s="139" t="s">
        <v>60</v>
      </c>
      <c r="C484" s="139" t="s">
        <v>377</v>
      </c>
      <c r="D484" s="139" t="s">
        <v>95</v>
      </c>
      <c r="E484" s="139" t="s">
        <v>378</v>
      </c>
      <c r="F484" s="139" t="s">
        <v>180</v>
      </c>
      <c r="G484" s="139" t="s">
        <v>730</v>
      </c>
      <c r="H484" s="140">
        <v>4858</v>
      </c>
      <c r="I484" s="138">
        <v>4</v>
      </c>
      <c r="J484" s="141">
        <f>'เลย '!F46</f>
        <v>364571.97</v>
      </c>
      <c r="K484" s="142">
        <f>SUM('เลย '!AI46)</f>
        <v>387108.95999999996</v>
      </c>
      <c r="L484" s="143">
        <f>'เลย '!AJ46</f>
        <v>2976322.86</v>
      </c>
      <c r="M484" s="143">
        <f>'เลย '!AK46</f>
        <v>2749812.09</v>
      </c>
      <c r="N484" s="139"/>
      <c r="O484" s="139"/>
      <c r="P484" s="139"/>
      <c r="Q484" s="131">
        <f t="shared" si="52"/>
        <v>226510.77000000002</v>
      </c>
      <c r="R484" s="132">
        <f t="shared" si="53"/>
        <v>612.66423631123916</v>
      </c>
    </row>
    <row r="485" spans="1:18" hidden="1" x14ac:dyDescent="0.35">
      <c r="A485" s="138">
        <v>7</v>
      </c>
      <c r="B485" s="139" t="s">
        <v>60</v>
      </c>
      <c r="C485" s="139" t="s">
        <v>377</v>
      </c>
      <c r="D485" s="139" t="s">
        <v>95</v>
      </c>
      <c r="E485" s="139" t="s">
        <v>378</v>
      </c>
      <c r="F485" s="139" t="s">
        <v>180</v>
      </c>
      <c r="G485" s="139" t="s">
        <v>731</v>
      </c>
      <c r="H485" s="140">
        <v>3450</v>
      </c>
      <c r="I485" s="138">
        <v>3</v>
      </c>
      <c r="J485" s="141">
        <f>'เลย '!F47</f>
        <v>620318.61</v>
      </c>
      <c r="K485" s="142">
        <f>SUM('เลย '!AI47)</f>
        <v>665609.84</v>
      </c>
      <c r="L485" s="143">
        <f>'เลย '!AJ47</f>
        <v>3050520.69</v>
      </c>
      <c r="M485" s="143">
        <f>'เลย '!AK47</f>
        <v>2484796.37</v>
      </c>
      <c r="N485" s="139"/>
      <c r="O485" s="139"/>
      <c r="P485" s="139"/>
      <c r="Q485" s="131">
        <f t="shared" si="52"/>
        <v>565724.31999999983</v>
      </c>
      <c r="R485" s="132">
        <f t="shared" si="53"/>
        <v>884.20889565217385</v>
      </c>
    </row>
    <row r="486" spans="1:18" hidden="1" x14ac:dyDescent="0.35">
      <c r="A486" s="138">
        <v>8</v>
      </c>
      <c r="B486" s="139" t="s">
        <v>60</v>
      </c>
      <c r="C486" s="139" t="s">
        <v>377</v>
      </c>
      <c r="D486" s="139" t="s">
        <v>95</v>
      </c>
      <c r="E486" s="139" t="s">
        <v>378</v>
      </c>
      <c r="F486" s="139" t="s">
        <v>180</v>
      </c>
      <c r="G486" s="139" t="s">
        <v>732</v>
      </c>
      <c r="H486" s="140">
        <v>2633</v>
      </c>
      <c r="I486" s="138">
        <v>2</v>
      </c>
      <c r="J486" s="141">
        <f>'เลย '!F48</f>
        <v>501822.76</v>
      </c>
      <c r="K486" s="142">
        <f>SUM('เลย '!AI48)</f>
        <v>536674.02</v>
      </c>
      <c r="L486" s="143">
        <f>'เลย '!AJ48</f>
        <v>3076718.7199999997</v>
      </c>
      <c r="M486" s="143">
        <f>'เลย '!AK48</f>
        <v>2809738.6500000004</v>
      </c>
      <c r="N486" s="139"/>
      <c r="O486" s="139"/>
      <c r="P486" s="139"/>
      <c r="Q486" s="131">
        <f t="shared" si="52"/>
        <v>266980.06999999937</v>
      </c>
      <c r="R486" s="132">
        <f t="shared" si="53"/>
        <v>1168.5221116597036</v>
      </c>
    </row>
    <row r="487" spans="1:18" hidden="1" x14ac:dyDescent="0.35">
      <c r="A487" s="138">
        <v>9</v>
      </c>
      <c r="B487" s="139" t="s">
        <v>60</v>
      </c>
      <c r="C487" s="139" t="s">
        <v>377</v>
      </c>
      <c r="D487" s="139" t="s">
        <v>95</v>
      </c>
      <c r="E487" s="139" t="s">
        <v>378</v>
      </c>
      <c r="F487" s="139" t="s">
        <v>180</v>
      </c>
      <c r="G487" s="139" t="s">
        <v>733</v>
      </c>
      <c r="H487" s="140">
        <v>1642</v>
      </c>
      <c r="I487" s="138">
        <v>2</v>
      </c>
      <c r="J487" s="141">
        <f>'เลย '!F49</f>
        <v>460618.89</v>
      </c>
      <c r="K487" s="142">
        <f>SUM('เลย '!AI49)</f>
        <v>470355.08</v>
      </c>
      <c r="L487" s="143">
        <f>'เลย '!AJ49</f>
        <v>1564137.43</v>
      </c>
      <c r="M487" s="143">
        <f>'เลย '!AK49</f>
        <v>1512596.81</v>
      </c>
      <c r="N487" s="139"/>
      <c r="O487" s="139"/>
      <c r="P487" s="139"/>
      <c r="Q487" s="131">
        <f t="shared" si="52"/>
        <v>51540.619999999879</v>
      </c>
      <c r="R487" s="132">
        <f t="shared" si="53"/>
        <v>952.58065164433617</v>
      </c>
    </row>
    <row r="488" spans="1:18" hidden="1" x14ac:dyDescent="0.35">
      <c r="A488" s="138">
        <v>10</v>
      </c>
      <c r="B488" s="139" t="s">
        <v>60</v>
      </c>
      <c r="C488" s="139" t="s">
        <v>377</v>
      </c>
      <c r="D488" s="139" t="s">
        <v>95</v>
      </c>
      <c r="E488" s="139" t="s">
        <v>378</v>
      </c>
      <c r="F488" s="139" t="s">
        <v>180</v>
      </c>
      <c r="G488" s="139" t="s">
        <v>734</v>
      </c>
      <c r="H488" s="140">
        <v>2100</v>
      </c>
      <c r="I488" s="138">
        <v>2</v>
      </c>
      <c r="J488" s="141">
        <f>'เลย '!F50</f>
        <v>665942.54</v>
      </c>
      <c r="K488" s="142">
        <f>SUM('เลย '!AI50)</f>
        <v>637504.99</v>
      </c>
      <c r="L488" s="143">
        <f>'เลย '!AJ50</f>
        <v>1193654.4100000001</v>
      </c>
      <c r="M488" s="143">
        <f>'เลย '!AK50</f>
        <v>1307729.1400000001</v>
      </c>
      <c r="N488" s="139"/>
      <c r="O488" s="139"/>
      <c r="P488" s="139"/>
      <c r="Q488" s="131">
        <f t="shared" si="52"/>
        <v>-114074.72999999998</v>
      </c>
      <c r="R488" s="132">
        <f t="shared" si="53"/>
        <v>568.40686190476197</v>
      </c>
    </row>
    <row r="489" spans="1:18" hidden="1" x14ac:dyDescent="0.35">
      <c r="A489" s="138">
        <v>11</v>
      </c>
      <c r="B489" s="139" t="s">
        <v>60</v>
      </c>
      <c r="C489" s="139" t="s">
        <v>377</v>
      </c>
      <c r="D489" s="139" t="s">
        <v>95</v>
      </c>
      <c r="E489" s="139" t="s">
        <v>378</v>
      </c>
      <c r="F489" s="139" t="s">
        <v>180</v>
      </c>
      <c r="G489" s="139" t="s">
        <v>735</v>
      </c>
      <c r="H489" s="140">
        <v>1785</v>
      </c>
      <c r="I489" s="138">
        <v>2</v>
      </c>
      <c r="J489" s="141">
        <f>'เลย '!F51</f>
        <v>212543.38</v>
      </c>
      <c r="K489" s="142">
        <f>SUM('เลย '!AI51)</f>
        <v>275437.79000000004</v>
      </c>
      <c r="L489" s="143">
        <f>'เลย '!AJ51</f>
        <v>1873723.3900000001</v>
      </c>
      <c r="M489" s="143">
        <f>'เลย '!AK51</f>
        <v>1720016.43</v>
      </c>
      <c r="N489" s="139"/>
      <c r="O489" s="139"/>
      <c r="P489" s="139"/>
      <c r="Q489" s="131">
        <f t="shared" si="52"/>
        <v>153706.9600000002</v>
      </c>
      <c r="R489" s="132">
        <f t="shared" si="53"/>
        <v>1049.704980392157</v>
      </c>
    </row>
    <row r="490" spans="1:18" s="150" customFormat="1" hidden="1" x14ac:dyDescent="0.35">
      <c r="A490" s="144">
        <v>4</v>
      </c>
      <c r="B490" s="145" t="s">
        <v>60</v>
      </c>
      <c r="C490" s="145"/>
      <c r="D490" s="145"/>
      <c r="E490" s="145" t="s">
        <v>77</v>
      </c>
      <c r="F490" s="145"/>
      <c r="G490" s="145" t="s">
        <v>380</v>
      </c>
      <c r="H490" s="151">
        <f>SUM(H479:H489)</f>
        <v>29899</v>
      </c>
      <c r="I490" s="144"/>
      <c r="J490" s="147">
        <f>SUM(J479:J489)</f>
        <v>4810548.4100000011</v>
      </c>
      <c r="K490" s="147">
        <f t="shared" ref="K490:M490" si="56">SUM(K479:K489)</f>
        <v>5199493.42</v>
      </c>
      <c r="L490" s="147">
        <f t="shared" si="56"/>
        <v>24868434.75</v>
      </c>
      <c r="M490" s="147">
        <f t="shared" si="56"/>
        <v>22680259.779999997</v>
      </c>
      <c r="N490" s="145">
        <v>10</v>
      </c>
      <c r="O490" s="145">
        <v>10</v>
      </c>
      <c r="P490" s="145">
        <f>N490-O490</f>
        <v>0</v>
      </c>
      <c r="Q490" s="148">
        <f t="shared" si="52"/>
        <v>2188174.9700000025</v>
      </c>
      <c r="R490" s="149">
        <f>L490/H490</f>
        <v>831.74804341282322</v>
      </c>
    </row>
    <row r="491" spans="1:18" hidden="1" x14ac:dyDescent="0.35">
      <c r="A491" s="138">
        <v>1</v>
      </c>
      <c r="B491" s="139" t="s">
        <v>60</v>
      </c>
      <c r="C491" s="139" t="s">
        <v>381</v>
      </c>
      <c r="D491" s="139" t="s">
        <v>141</v>
      </c>
      <c r="E491" s="139" t="s">
        <v>382</v>
      </c>
      <c r="F491" s="139" t="s">
        <v>329</v>
      </c>
      <c r="G491" s="139" t="s">
        <v>383</v>
      </c>
      <c r="H491" s="140"/>
      <c r="I491" s="138"/>
      <c r="J491" s="141"/>
      <c r="K491" s="142"/>
      <c r="L491" s="143"/>
      <c r="M491" s="143"/>
      <c r="N491" s="139"/>
      <c r="O491" s="139"/>
      <c r="P491" s="139"/>
    </row>
    <row r="492" spans="1:18" hidden="1" x14ac:dyDescent="0.35">
      <c r="A492" s="138">
        <v>2</v>
      </c>
      <c r="B492" s="139" t="s">
        <v>60</v>
      </c>
      <c r="C492" s="139" t="s">
        <v>381</v>
      </c>
      <c r="D492" s="139" t="s">
        <v>141</v>
      </c>
      <c r="E492" s="139" t="s">
        <v>382</v>
      </c>
      <c r="F492" s="139" t="s">
        <v>180</v>
      </c>
      <c r="G492" s="139" t="s">
        <v>736</v>
      </c>
      <c r="H492" s="140">
        <v>1114</v>
      </c>
      <c r="I492" s="138">
        <v>1</v>
      </c>
      <c r="J492" s="141">
        <f>'เลย '!F52</f>
        <v>359466.3</v>
      </c>
      <c r="K492" s="142">
        <f>SUM('เลย '!AI52)</f>
        <v>418814.61</v>
      </c>
      <c r="L492" s="143">
        <f>'เลย '!AJ52</f>
        <v>1213551.58</v>
      </c>
      <c r="M492" s="143">
        <f>'เลย '!AK52</f>
        <v>1095243.73</v>
      </c>
      <c r="N492" s="139"/>
      <c r="O492" s="139"/>
      <c r="P492" s="139"/>
      <c r="Q492" s="131">
        <f t="shared" si="52"/>
        <v>118307.85000000009</v>
      </c>
      <c r="R492" s="132">
        <f t="shared" si="53"/>
        <v>1089.3640754039498</v>
      </c>
    </row>
    <row r="493" spans="1:18" hidden="1" x14ac:dyDescent="0.35">
      <c r="A493" s="138">
        <v>3</v>
      </c>
      <c r="B493" s="139" t="s">
        <v>60</v>
      </c>
      <c r="C493" s="139" t="s">
        <v>381</v>
      </c>
      <c r="D493" s="139" t="s">
        <v>141</v>
      </c>
      <c r="E493" s="139" t="s">
        <v>382</v>
      </c>
      <c r="F493" s="139" t="s">
        <v>180</v>
      </c>
      <c r="G493" s="139" t="s">
        <v>737</v>
      </c>
      <c r="H493" s="140">
        <v>595</v>
      </c>
      <c r="I493" s="138">
        <v>1</v>
      </c>
      <c r="J493" s="141">
        <f>'เลย '!F53</f>
        <v>343945.97</v>
      </c>
      <c r="K493" s="142">
        <f>SUM('เลย '!AI53)</f>
        <v>416858</v>
      </c>
      <c r="L493" s="143">
        <f>'เลย '!AJ53</f>
        <v>918172.14</v>
      </c>
      <c r="M493" s="143">
        <f>'เลย '!AK53</f>
        <v>944212.08</v>
      </c>
      <c r="N493" s="139"/>
      <c r="O493" s="139"/>
      <c r="P493" s="139"/>
      <c r="Q493" s="131">
        <f t="shared" si="52"/>
        <v>-26039.939999999944</v>
      </c>
      <c r="R493" s="132">
        <f t="shared" si="53"/>
        <v>1543.1464537815127</v>
      </c>
    </row>
    <row r="494" spans="1:18" hidden="1" x14ac:dyDescent="0.35">
      <c r="A494" s="138">
        <v>4</v>
      </c>
      <c r="B494" s="139" t="s">
        <v>60</v>
      </c>
      <c r="C494" s="139" t="s">
        <v>381</v>
      </c>
      <c r="D494" s="139" t="s">
        <v>141</v>
      </c>
      <c r="E494" s="139" t="s">
        <v>382</v>
      </c>
      <c r="F494" s="139" t="s">
        <v>180</v>
      </c>
      <c r="G494" s="139" t="s">
        <v>738</v>
      </c>
      <c r="H494" s="140">
        <v>1925</v>
      </c>
      <c r="I494" s="138">
        <v>2</v>
      </c>
      <c r="J494" s="141">
        <f>'เลย '!F54</f>
        <v>212874.89</v>
      </c>
      <c r="K494" s="142">
        <f>SUM('เลย '!AI54)</f>
        <v>287150.90999999997</v>
      </c>
      <c r="L494" s="143">
        <f>'เลย '!AJ54</f>
        <v>2065615.34</v>
      </c>
      <c r="M494" s="143">
        <f>'เลย '!AK54</f>
        <v>1889718.59</v>
      </c>
      <c r="N494" s="139"/>
      <c r="O494" s="139"/>
      <c r="P494" s="139"/>
      <c r="Q494" s="131">
        <f t="shared" si="52"/>
        <v>175896.75</v>
      </c>
      <c r="R494" s="132">
        <f t="shared" si="53"/>
        <v>1073.0469298701298</v>
      </c>
    </row>
    <row r="495" spans="1:18" hidden="1" x14ac:dyDescent="0.35">
      <c r="A495" s="138">
        <v>5</v>
      </c>
      <c r="B495" s="139" t="s">
        <v>60</v>
      </c>
      <c r="C495" s="139" t="s">
        <v>381</v>
      </c>
      <c r="D495" s="139" t="s">
        <v>141</v>
      </c>
      <c r="E495" s="139" t="s">
        <v>382</v>
      </c>
      <c r="F495" s="139" t="s">
        <v>180</v>
      </c>
      <c r="G495" s="139" t="s">
        <v>739</v>
      </c>
      <c r="H495" s="140">
        <v>3610</v>
      </c>
      <c r="I495" s="138">
        <v>3</v>
      </c>
      <c r="J495" s="141">
        <f>'เลย '!F55</f>
        <v>637622.43000000005</v>
      </c>
      <c r="K495" s="142">
        <f>SUM('เลย '!AI55)</f>
        <v>976569.63</v>
      </c>
      <c r="L495" s="143">
        <f>'เลย '!AJ55</f>
        <v>3505975.5</v>
      </c>
      <c r="M495" s="143">
        <f>'เลย '!AK55</f>
        <v>2626103.7599999998</v>
      </c>
      <c r="N495" s="139"/>
      <c r="O495" s="139"/>
      <c r="P495" s="139"/>
      <c r="Q495" s="131">
        <f t="shared" si="52"/>
        <v>879871.74000000022</v>
      </c>
      <c r="R495" s="132">
        <f t="shared" si="53"/>
        <v>971.18434903047091</v>
      </c>
    </row>
    <row r="496" spans="1:18" hidden="1" x14ac:dyDescent="0.35">
      <c r="A496" s="138">
        <v>6</v>
      </c>
      <c r="B496" s="139" t="s">
        <v>60</v>
      </c>
      <c r="C496" s="139" t="s">
        <v>381</v>
      </c>
      <c r="D496" s="139" t="s">
        <v>141</v>
      </c>
      <c r="E496" s="139" t="s">
        <v>382</v>
      </c>
      <c r="F496" s="139" t="s">
        <v>180</v>
      </c>
      <c r="G496" s="139" t="s">
        <v>740</v>
      </c>
      <c r="H496" s="140">
        <v>4226</v>
      </c>
      <c r="I496" s="138">
        <v>3</v>
      </c>
      <c r="J496" s="141">
        <f>'เลย '!F56</f>
        <v>452294.61</v>
      </c>
      <c r="K496" s="142">
        <f>SUM('เลย '!AI56)</f>
        <v>611373.17000000004</v>
      </c>
      <c r="L496" s="143">
        <f>'เลย '!AJ56</f>
        <v>2575598.84</v>
      </c>
      <c r="M496" s="143">
        <f>'เลย '!AK56</f>
        <v>2145756.9500000002</v>
      </c>
      <c r="N496" s="139"/>
      <c r="O496" s="139"/>
      <c r="P496" s="139"/>
      <c r="Q496" s="131">
        <f t="shared" si="52"/>
        <v>429841.88999999966</v>
      </c>
      <c r="R496" s="132">
        <f t="shared" si="53"/>
        <v>609.46494084240408</v>
      </c>
    </row>
    <row r="497" spans="1:18" hidden="1" x14ac:dyDescent="0.35">
      <c r="A497" s="138">
        <v>7</v>
      </c>
      <c r="B497" s="139" t="s">
        <v>60</v>
      </c>
      <c r="C497" s="139" t="s">
        <v>381</v>
      </c>
      <c r="D497" s="139" t="s">
        <v>141</v>
      </c>
      <c r="E497" s="139" t="s">
        <v>382</v>
      </c>
      <c r="F497" s="139" t="s">
        <v>180</v>
      </c>
      <c r="G497" s="139" t="s">
        <v>741</v>
      </c>
      <c r="H497" s="140">
        <v>2265</v>
      </c>
      <c r="I497" s="138">
        <v>2</v>
      </c>
      <c r="J497" s="141">
        <f>'เลย '!F57</f>
        <v>388897.94</v>
      </c>
      <c r="K497" s="142">
        <f>SUM('เลย '!AI57)</f>
        <v>417931.5</v>
      </c>
      <c r="L497" s="143">
        <f>'เลย '!AJ57</f>
        <v>2511211.6799999997</v>
      </c>
      <c r="M497" s="143">
        <f>'เลย '!AK57</f>
        <v>2476260.09</v>
      </c>
      <c r="N497" s="139"/>
      <c r="O497" s="139"/>
      <c r="P497" s="139"/>
      <c r="Q497" s="131">
        <f t="shared" si="52"/>
        <v>34951.589999999851</v>
      </c>
      <c r="R497" s="132">
        <f t="shared" si="53"/>
        <v>1108.702728476821</v>
      </c>
    </row>
    <row r="498" spans="1:18" hidden="1" x14ac:dyDescent="0.35">
      <c r="A498" s="138">
        <v>8</v>
      </c>
      <c r="B498" s="139" t="s">
        <v>60</v>
      </c>
      <c r="C498" s="139" t="s">
        <v>381</v>
      </c>
      <c r="D498" s="139" t="s">
        <v>141</v>
      </c>
      <c r="E498" s="139" t="s">
        <v>382</v>
      </c>
      <c r="F498" s="139" t="s">
        <v>180</v>
      </c>
      <c r="G498" s="139" t="s">
        <v>742</v>
      </c>
      <c r="H498" s="140">
        <v>1848</v>
      </c>
      <c r="I498" s="138">
        <v>2</v>
      </c>
      <c r="J498" s="141">
        <f>'เลย '!F58</f>
        <v>261247.84</v>
      </c>
      <c r="K498" s="142">
        <f>SUM('เลย '!AI58)</f>
        <v>368926.95999999996</v>
      </c>
      <c r="L498" s="143">
        <f>'เลย '!AJ58</f>
        <v>1678443.75</v>
      </c>
      <c r="M498" s="143">
        <f>'เลย '!AK58</f>
        <v>1510104.63</v>
      </c>
      <c r="N498" s="139"/>
      <c r="O498" s="139"/>
      <c r="P498" s="139"/>
      <c r="Q498" s="131">
        <f t="shared" si="52"/>
        <v>168339.12000000011</v>
      </c>
      <c r="R498" s="132">
        <f t="shared" si="53"/>
        <v>908.24878246753246</v>
      </c>
    </row>
    <row r="499" spans="1:18" hidden="1" x14ac:dyDescent="0.35">
      <c r="A499" s="138">
        <v>9</v>
      </c>
      <c r="B499" s="139" t="s">
        <v>60</v>
      </c>
      <c r="C499" s="139" t="s">
        <v>381</v>
      </c>
      <c r="D499" s="139" t="s">
        <v>141</v>
      </c>
      <c r="E499" s="139" t="s">
        <v>382</v>
      </c>
      <c r="F499" s="139" t="s">
        <v>180</v>
      </c>
      <c r="G499" s="139" t="s">
        <v>743</v>
      </c>
      <c r="H499" s="140">
        <v>1945</v>
      </c>
      <c r="I499" s="138">
        <v>2</v>
      </c>
      <c r="J499" s="141">
        <f>'เลย '!F59</f>
        <v>104013.98</v>
      </c>
      <c r="K499" s="142">
        <f>SUM('เลย '!AI59)</f>
        <v>206843.33999999997</v>
      </c>
      <c r="L499" s="143">
        <f>'เลย '!AJ59</f>
        <v>1870551.66</v>
      </c>
      <c r="M499" s="143">
        <f>'เลย '!AK59</f>
        <v>1717002.2999999998</v>
      </c>
      <c r="N499" s="139"/>
      <c r="O499" s="139"/>
      <c r="P499" s="139"/>
      <c r="Q499" s="131">
        <f t="shared" si="52"/>
        <v>153549.3600000001</v>
      </c>
      <c r="R499" s="132">
        <f t="shared" si="53"/>
        <v>961.72321850899743</v>
      </c>
    </row>
    <row r="500" spans="1:18" hidden="1" x14ac:dyDescent="0.35">
      <c r="A500" s="138">
        <v>10</v>
      </c>
      <c r="B500" s="139" t="s">
        <v>60</v>
      </c>
      <c r="C500" s="139" t="s">
        <v>381</v>
      </c>
      <c r="D500" s="139" t="s">
        <v>141</v>
      </c>
      <c r="E500" s="139" t="s">
        <v>382</v>
      </c>
      <c r="F500" s="139" t="s">
        <v>180</v>
      </c>
      <c r="G500" s="139" t="s">
        <v>744</v>
      </c>
      <c r="H500" s="140">
        <v>4776</v>
      </c>
      <c r="I500" s="138">
        <v>4</v>
      </c>
      <c r="J500" s="141">
        <f>'เลย '!F60</f>
        <v>318656.88</v>
      </c>
      <c r="K500" s="142">
        <f>SUM('เลย '!AI60)</f>
        <v>573381.68000000005</v>
      </c>
      <c r="L500" s="143">
        <f>'เลย '!AJ60</f>
        <v>3057096.43</v>
      </c>
      <c r="M500" s="143">
        <f>'เลย '!AK60</f>
        <v>2478355.13</v>
      </c>
      <c r="N500" s="139"/>
      <c r="O500" s="139"/>
      <c r="P500" s="139"/>
      <c r="Q500" s="131">
        <f t="shared" si="52"/>
        <v>578741.30000000028</v>
      </c>
      <c r="R500" s="132">
        <f t="shared" si="53"/>
        <v>640.0955674204356</v>
      </c>
    </row>
    <row r="501" spans="1:18" hidden="1" x14ac:dyDescent="0.35">
      <c r="A501" s="138">
        <v>11</v>
      </c>
      <c r="B501" s="139" t="s">
        <v>60</v>
      </c>
      <c r="C501" s="139" t="s">
        <v>381</v>
      </c>
      <c r="D501" s="139" t="s">
        <v>141</v>
      </c>
      <c r="E501" s="139" t="s">
        <v>382</v>
      </c>
      <c r="F501" s="139" t="s">
        <v>180</v>
      </c>
      <c r="G501" s="139" t="s">
        <v>745</v>
      </c>
      <c r="H501" s="140">
        <v>5154</v>
      </c>
      <c r="I501" s="138">
        <v>4</v>
      </c>
      <c r="J501" s="141">
        <f>'เลย '!F61</f>
        <v>939027.04</v>
      </c>
      <c r="K501" s="142">
        <f>SUM('เลย '!AI61)</f>
        <v>1573459.52</v>
      </c>
      <c r="L501" s="143">
        <f>'เลย '!AJ61</f>
        <v>4045563.3899999997</v>
      </c>
      <c r="M501" s="143">
        <f>'เลย '!AK61</f>
        <v>3018989.95</v>
      </c>
      <c r="N501" s="139"/>
      <c r="O501" s="139"/>
      <c r="P501" s="139"/>
      <c r="Q501" s="131">
        <f t="shared" si="52"/>
        <v>1026573.4399999995</v>
      </c>
      <c r="R501" s="132">
        <f t="shared" si="53"/>
        <v>784.93662980209535</v>
      </c>
    </row>
    <row r="502" spans="1:18" hidden="1" x14ac:dyDescent="0.35">
      <c r="A502" s="138">
        <v>12</v>
      </c>
      <c r="B502" s="139" t="s">
        <v>60</v>
      </c>
      <c r="C502" s="139" t="s">
        <v>381</v>
      </c>
      <c r="D502" s="139" t="s">
        <v>141</v>
      </c>
      <c r="E502" s="139" t="s">
        <v>382</v>
      </c>
      <c r="F502" s="139" t="s">
        <v>180</v>
      </c>
      <c r="G502" s="139" t="s">
        <v>746</v>
      </c>
      <c r="H502" s="140">
        <v>3300</v>
      </c>
      <c r="I502" s="138">
        <v>3</v>
      </c>
      <c r="J502" s="141">
        <f>'เลย '!F62</f>
        <v>337356.54</v>
      </c>
      <c r="K502" s="142">
        <f>SUM('เลย '!AI62)</f>
        <v>580224.59000000008</v>
      </c>
      <c r="L502" s="143">
        <f>'เลย '!AJ62</f>
        <v>2363029.09</v>
      </c>
      <c r="M502" s="143">
        <f>'เลย '!AK62</f>
        <v>1975404.81</v>
      </c>
      <c r="N502" s="139"/>
      <c r="O502" s="139"/>
      <c r="P502" s="139"/>
      <c r="Q502" s="131">
        <f t="shared" si="52"/>
        <v>387624.2799999998</v>
      </c>
      <c r="R502" s="132">
        <f t="shared" si="53"/>
        <v>716.06942121212114</v>
      </c>
    </row>
    <row r="503" spans="1:18" hidden="1" x14ac:dyDescent="0.35">
      <c r="A503" s="138">
        <v>13</v>
      </c>
      <c r="B503" s="139" t="s">
        <v>60</v>
      </c>
      <c r="C503" s="139" t="s">
        <v>381</v>
      </c>
      <c r="D503" s="139" t="s">
        <v>141</v>
      </c>
      <c r="E503" s="139" t="s">
        <v>382</v>
      </c>
      <c r="F503" s="139" t="s">
        <v>180</v>
      </c>
      <c r="G503" s="139" t="s">
        <v>747</v>
      </c>
      <c r="H503" s="140">
        <v>2046</v>
      </c>
      <c r="I503" s="138">
        <v>2</v>
      </c>
      <c r="J503" s="141">
        <f>'เลย '!F63</f>
        <v>271570.01</v>
      </c>
      <c r="K503" s="142">
        <f>SUM('เลย '!AI63)</f>
        <v>483420.07</v>
      </c>
      <c r="L503" s="143">
        <f>'เลย '!AJ63</f>
        <v>2123187.15</v>
      </c>
      <c r="M503" s="143">
        <f>'เลย '!AK63</f>
        <v>1684792.1400000001</v>
      </c>
      <c r="N503" s="139"/>
      <c r="O503" s="139"/>
      <c r="P503" s="139"/>
      <c r="Q503" s="131">
        <f t="shared" si="52"/>
        <v>438395.00999999978</v>
      </c>
      <c r="R503" s="132">
        <f t="shared" si="53"/>
        <v>1037.7258797653958</v>
      </c>
    </row>
    <row r="504" spans="1:18" hidden="1" x14ac:dyDescent="0.35">
      <c r="A504" s="138">
        <v>14</v>
      </c>
      <c r="B504" s="139" t="s">
        <v>60</v>
      </c>
      <c r="C504" s="139" t="s">
        <v>381</v>
      </c>
      <c r="D504" s="139" t="s">
        <v>141</v>
      </c>
      <c r="E504" s="139" t="s">
        <v>382</v>
      </c>
      <c r="F504" s="139" t="s">
        <v>180</v>
      </c>
      <c r="G504" s="139" t="s">
        <v>748</v>
      </c>
      <c r="H504" s="140">
        <v>4503</v>
      </c>
      <c r="I504" s="138">
        <v>4</v>
      </c>
      <c r="J504" s="141">
        <f>'เลย '!F64</f>
        <v>240159.68</v>
      </c>
      <c r="K504" s="142">
        <f>SUM('เลย '!AI64)</f>
        <v>236886.5</v>
      </c>
      <c r="L504" s="143">
        <f>'เลย '!AJ64</f>
        <v>1282785.3500000001</v>
      </c>
      <c r="M504" s="143">
        <f>'เลย '!AK64</f>
        <v>1366861.8</v>
      </c>
      <c r="N504" s="139"/>
      <c r="O504" s="139"/>
      <c r="P504" s="139"/>
      <c r="Q504" s="131">
        <f t="shared" si="52"/>
        <v>-84076.449999999953</v>
      </c>
      <c r="R504" s="132">
        <f t="shared" si="53"/>
        <v>284.87349544747946</v>
      </c>
    </row>
    <row r="505" spans="1:18" s="150" customFormat="1" hidden="1" x14ac:dyDescent="0.35">
      <c r="A505" s="144">
        <v>5</v>
      </c>
      <c r="B505" s="145" t="s">
        <v>60</v>
      </c>
      <c r="C505" s="145"/>
      <c r="D505" s="145"/>
      <c r="E505" s="145" t="s">
        <v>77</v>
      </c>
      <c r="F505" s="145"/>
      <c r="G505" s="145" t="s">
        <v>384</v>
      </c>
      <c r="H505" s="151">
        <f>SUM(H491:H504)</f>
        <v>37307</v>
      </c>
      <c r="I505" s="144"/>
      <c r="J505" s="147">
        <f>SUM(J491:J504)</f>
        <v>4867134.1099999994</v>
      </c>
      <c r="K505" s="147">
        <f t="shared" ref="K505:M505" si="57">SUM(K491:K504)</f>
        <v>7151840.4800000004</v>
      </c>
      <c r="L505" s="147">
        <f t="shared" si="57"/>
        <v>29210781.900000002</v>
      </c>
      <c r="M505" s="147">
        <f t="shared" si="57"/>
        <v>24928805.959999997</v>
      </c>
      <c r="N505" s="145">
        <v>13</v>
      </c>
      <c r="O505" s="145">
        <v>13</v>
      </c>
      <c r="P505" s="145">
        <f>N505-O505</f>
        <v>0</v>
      </c>
      <c r="Q505" s="148">
        <f t="shared" si="52"/>
        <v>4281975.9400000051</v>
      </c>
      <c r="R505" s="149">
        <f>L505/H505</f>
        <v>782.98394135148908</v>
      </c>
    </row>
    <row r="506" spans="1:18" hidden="1" x14ac:dyDescent="0.35">
      <c r="A506" s="138">
        <v>1</v>
      </c>
      <c r="B506" s="139" t="s">
        <v>60</v>
      </c>
      <c r="C506" s="139" t="s">
        <v>385</v>
      </c>
      <c r="D506" s="139" t="s">
        <v>102</v>
      </c>
      <c r="E506" s="139" t="s">
        <v>386</v>
      </c>
      <c r="F506" s="139" t="s">
        <v>210</v>
      </c>
      <c r="G506" s="139" t="s">
        <v>387</v>
      </c>
      <c r="H506" s="140"/>
      <c r="I506" s="138"/>
      <c r="J506" s="141"/>
      <c r="K506" s="142"/>
      <c r="L506" s="143"/>
      <c r="M506" s="143"/>
      <c r="N506" s="139"/>
      <c r="O506" s="139"/>
      <c r="P506" s="139"/>
    </row>
    <row r="507" spans="1:18" hidden="1" x14ac:dyDescent="0.35">
      <c r="A507" s="138">
        <v>2</v>
      </c>
      <c r="B507" s="139" t="s">
        <v>60</v>
      </c>
      <c r="C507" s="139" t="s">
        <v>385</v>
      </c>
      <c r="D507" s="139" t="s">
        <v>102</v>
      </c>
      <c r="E507" s="139" t="s">
        <v>386</v>
      </c>
      <c r="F507" s="139" t="s">
        <v>180</v>
      </c>
      <c r="G507" s="139" t="s">
        <v>749</v>
      </c>
      <c r="H507" s="140">
        <v>1295</v>
      </c>
      <c r="I507" s="138">
        <v>1</v>
      </c>
      <c r="J507" s="141">
        <f>'เลย '!F65</f>
        <v>429820.08</v>
      </c>
      <c r="K507" s="142">
        <f>SUM('เลย '!AI65)</f>
        <v>424764.41000000003</v>
      </c>
      <c r="L507" s="143">
        <f>'เลย '!AJ65</f>
        <v>2182478.3199999998</v>
      </c>
      <c r="M507" s="143">
        <f>'เลย '!AK65</f>
        <v>2191524.5699999998</v>
      </c>
      <c r="N507" s="139"/>
      <c r="O507" s="139"/>
      <c r="P507" s="139"/>
      <c r="Q507" s="131">
        <f t="shared" si="52"/>
        <v>-9046.25</v>
      </c>
      <c r="R507" s="132">
        <f t="shared" si="53"/>
        <v>1685.3114440154438</v>
      </c>
    </row>
    <row r="508" spans="1:18" hidden="1" x14ac:dyDescent="0.35">
      <c r="A508" s="138">
        <v>3</v>
      </c>
      <c r="B508" s="139" t="s">
        <v>60</v>
      </c>
      <c r="C508" s="139" t="s">
        <v>385</v>
      </c>
      <c r="D508" s="139" t="s">
        <v>102</v>
      </c>
      <c r="E508" s="139" t="s">
        <v>386</v>
      </c>
      <c r="F508" s="139" t="s">
        <v>180</v>
      </c>
      <c r="G508" s="139" t="s">
        <v>750</v>
      </c>
      <c r="H508" s="140">
        <v>1368</v>
      </c>
      <c r="I508" s="138">
        <v>1</v>
      </c>
      <c r="J508" s="141">
        <f>'เลย '!F66</f>
        <v>592916.38</v>
      </c>
      <c r="K508" s="142">
        <f>SUM('เลย '!AI66)</f>
        <v>617776.69999999995</v>
      </c>
      <c r="L508" s="143">
        <f>'เลย '!AJ66</f>
        <v>1945206.92</v>
      </c>
      <c r="M508" s="143">
        <f>'เลย '!AK66</f>
        <v>1723454.44</v>
      </c>
      <c r="N508" s="139"/>
      <c r="O508" s="139"/>
      <c r="P508" s="139"/>
      <c r="Q508" s="131">
        <f t="shared" si="52"/>
        <v>221752.47999999998</v>
      </c>
      <c r="R508" s="132">
        <f t="shared" si="53"/>
        <v>1421.9348830409356</v>
      </c>
    </row>
    <row r="509" spans="1:18" hidden="1" x14ac:dyDescent="0.35">
      <c r="A509" s="138">
        <v>4</v>
      </c>
      <c r="B509" s="139" t="s">
        <v>60</v>
      </c>
      <c r="C509" s="139" t="s">
        <v>385</v>
      </c>
      <c r="D509" s="139" t="s">
        <v>102</v>
      </c>
      <c r="E509" s="139" t="s">
        <v>386</v>
      </c>
      <c r="F509" s="139" t="s">
        <v>180</v>
      </c>
      <c r="G509" s="139" t="s">
        <v>751</v>
      </c>
      <c r="H509" s="140">
        <v>2588</v>
      </c>
      <c r="I509" s="138">
        <v>2</v>
      </c>
      <c r="J509" s="141">
        <f>'เลย '!F67</f>
        <v>297226.87</v>
      </c>
      <c r="K509" s="142">
        <f>SUM('เลย '!AI67)</f>
        <v>335090.7</v>
      </c>
      <c r="L509" s="143">
        <f>'เลย '!AJ67</f>
        <v>1976458.02</v>
      </c>
      <c r="M509" s="143">
        <f>'เลย '!AK67</f>
        <v>2263774.2200000002</v>
      </c>
      <c r="N509" s="139"/>
      <c r="O509" s="139"/>
      <c r="P509" s="139"/>
      <c r="Q509" s="131">
        <f t="shared" si="52"/>
        <v>-287316.20000000019</v>
      </c>
      <c r="R509" s="132">
        <f t="shared" si="53"/>
        <v>763.7009350850077</v>
      </c>
    </row>
    <row r="510" spans="1:18" hidden="1" x14ac:dyDescent="0.35">
      <c r="A510" s="138">
        <v>5</v>
      </c>
      <c r="B510" s="139" t="s">
        <v>60</v>
      </c>
      <c r="C510" s="139" t="s">
        <v>385</v>
      </c>
      <c r="D510" s="139" t="s">
        <v>102</v>
      </c>
      <c r="E510" s="139" t="s">
        <v>386</v>
      </c>
      <c r="F510" s="139" t="s">
        <v>180</v>
      </c>
      <c r="G510" s="139" t="s">
        <v>752</v>
      </c>
      <c r="H510" s="140">
        <v>1190</v>
      </c>
      <c r="I510" s="138">
        <v>1</v>
      </c>
      <c r="J510" s="141">
        <f>'เลย '!F68</f>
        <v>379734.73</v>
      </c>
      <c r="K510" s="142">
        <f>SUM('เลย '!AI68)</f>
        <v>427560.97</v>
      </c>
      <c r="L510" s="143">
        <f>'เลย '!AJ68</f>
        <v>2079722.48</v>
      </c>
      <c r="M510" s="143">
        <f>'เลย '!AK68</f>
        <v>2238528.69</v>
      </c>
      <c r="N510" s="139"/>
      <c r="O510" s="139"/>
      <c r="P510" s="139"/>
      <c r="Q510" s="131">
        <f t="shared" si="52"/>
        <v>-158806.20999999996</v>
      </c>
      <c r="R510" s="132">
        <f t="shared" si="53"/>
        <v>1747.6659495798319</v>
      </c>
    </row>
    <row r="511" spans="1:18" hidden="1" x14ac:dyDescent="0.35">
      <c r="A511" s="138">
        <v>6</v>
      </c>
      <c r="B511" s="139" t="s">
        <v>60</v>
      </c>
      <c r="C511" s="139" t="s">
        <v>385</v>
      </c>
      <c r="D511" s="139" t="s">
        <v>102</v>
      </c>
      <c r="E511" s="139" t="s">
        <v>386</v>
      </c>
      <c r="F511" s="139" t="s">
        <v>180</v>
      </c>
      <c r="G511" s="139" t="s">
        <v>753</v>
      </c>
      <c r="H511" s="140">
        <v>897</v>
      </c>
      <c r="I511" s="138">
        <v>1</v>
      </c>
      <c r="J511" s="141">
        <f>'เลย '!F69</f>
        <v>245018.14</v>
      </c>
      <c r="K511" s="142">
        <f>SUM('เลย '!AI69)</f>
        <v>237795.72999999998</v>
      </c>
      <c r="L511" s="143">
        <f>'เลย '!AJ69</f>
        <v>1072614.02</v>
      </c>
      <c r="M511" s="143">
        <f>'เลย '!AK69</f>
        <v>1214557.8899999999</v>
      </c>
      <c r="N511" s="139"/>
      <c r="O511" s="139"/>
      <c r="P511" s="139"/>
      <c r="Q511" s="131">
        <f t="shared" si="52"/>
        <v>-141943.86999999988</v>
      </c>
      <c r="R511" s="132">
        <f t="shared" si="53"/>
        <v>1195.779286510591</v>
      </c>
    </row>
    <row r="512" spans="1:18" s="150" customFormat="1" hidden="1" x14ac:dyDescent="0.35">
      <c r="A512" s="144">
        <v>6</v>
      </c>
      <c r="B512" s="145" t="s">
        <v>60</v>
      </c>
      <c r="C512" s="145"/>
      <c r="D512" s="145"/>
      <c r="E512" s="145" t="s">
        <v>77</v>
      </c>
      <c r="F512" s="145"/>
      <c r="G512" s="145" t="s">
        <v>388</v>
      </c>
      <c r="H512" s="151">
        <f>SUM(H506:H511)</f>
        <v>7338</v>
      </c>
      <c r="I512" s="144"/>
      <c r="J512" s="147">
        <f>SUM(J506:J511)</f>
        <v>1944716.2000000002</v>
      </c>
      <c r="K512" s="147">
        <f t="shared" ref="K512:M512" si="58">SUM(K506:K511)</f>
        <v>2042988.51</v>
      </c>
      <c r="L512" s="147">
        <f t="shared" si="58"/>
        <v>9256479.7599999998</v>
      </c>
      <c r="M512" s="147">
        <f t="shared" si="58"/>
        <v>9631839.8100000005</v>
      </c>
      <c r="N512" s="145">
        <v>5</v>
      </c>
      <c r="O512" s="145">
        <v>5</v>
      </c>
      <c r="P512" s="145">
        <f>N512-O512</f>
        <v>0</v>
      </c>
      <c r="Q512" s="148">
        <f t="shared" si="52"/>
        <v>-375360.05000000075</v>
      </c>
      <c r="R512" s="149">
        <f>L512/H512</f>
        <v>1261.4445025892614</v>
      </c>
    </row>
    <row r="513" spans="1:18" hidden="1" x14ac:dyDescent="0.35">
      <c r="A513" s="138">
        <v>1</v>
      </c>
      <c r="B513" s="139" t="s">
        <v>60</v>
      </c>
      <c r="C513" s="139" t="s">
        <v>389</v>
      </c>
      <c r="D513" s="139" t="s">
        <v>109</v>
      </c>
      <c r="E513" s="139" t="s">
        <v>390</v>
      </c>
      <c r="F513" s="139" t="s">
        <v>210</v>
      </c>
      <c r="G513" s="139" t="s">
        <v>391</v>
      </c>
      <c r="H513" s="140"/>
      <c r="I513" s="138"/>
      <c r="J513" s="141"/>
      <c r="K513" s="142"/>
      <c r="L513" s="143"/>
      <c r="M513" s="143"/>
      <c r="N513" s="139"/>
      <c r="O513" s="139"/>
      <c r="P513" s="139"/>
    </row>
    <row r="514" spans="1:18" hidden="1" x14ac:dyDescent="0.35">
      <c r="A514" s="138">
        <v>2</v>
      </c>
      <c r="B514" s="139" t="s">
        <v>60</v>
      </c>
      <c r="C514" s="139" t="s">
        <v>389</v>
      </c>
      <c r="D514" s="139" t="s">
        <v>109</v>
      </c>
      <c r="E514" s="139" t="s">
        <v>390</v>
      </c>
      <c r="F514" s="139" t="s">
        <v>180</v>
      </c>
      <c r="G514" s="139" t="s">
        <v>754</v>
      </c>
      <c r="H514" s="140">
        <v>2172</v>
      </c>
      <c r="I514" s="138">
        <v>2</v>
      </c>
      <c r="J514" s="141">
        <f>'เลย '!F70</f>
        <v>235847.01</v>
      </c>
      <c r="K514" s="142">
        <f>SUM('เลย '!AI70)</f>
        <v>178356.68999999997</v>
      </c>
      <c r="L514" s="143">
        <f>'เลย '!AJ70</f>
        <v>2111133.7599999998</v>
      </c>
      <c r="M514" s="143">
        <f>'เลย '!AK70</f>
        <v>2041060.27</v>
      </c>
      <c r="N514" s="139"/>
      <c r="O514" s="139"/>
      <c r="P514" s="139"/>
      <c r="Q514" s="131">
        <f t="shared" si="52"/>
        <v>70073.489999999758</v>
      </c>
      <c r="R514" s="132">
        <f t="shared" si="53"/>
        <v>971.97686924493541</v>
      </c>
    </row>
    <row r="515" spans="1:18" hidden="1" x14ac:dyDescent="0.35">
      <c r="A515" s="138">
        <v>3</v>
      </c>
      <c r="B515" s="139" t="s">
        <v>60</v>
      </c>
      <c r="C515" s="139" t="s">
        <v>389</v>
      </c>
      <c r="D515" s="139" t="s">
        <v>109</v>
      </c>
      <c r="E515" s="139" t="s">
        <v>390</v>
      </c>
      <c r="F515" s="139" t="s">
        <v>180</v>
      </c>
      <c r="G515" s="139" t="s">
        <v>755</v>
      </c>
      <c r="H515" s="140">
        <v>3964</v>
      </c>
      <c r="I515" s="138">
        <v>3</v>
      </c>
      <c r="J515" s="141">
        <f>'เลย '!F71</f>
        <v>890784.19</v>
      </c>
      <c r="K515" s="142">
        <f>SUM('เลย '!AI71)</f>
        <v>930910.87</v>
      </c>
      <c r="L515" s="143">
        <f>'เลย '!AJ71</f>
        <v>3476445.5900000003</v>
      </c>
      <c r="M515" s="143">
        <f>'เลย '!AK71</f>
        <v>2954982.47</v>
      </c>
      <c r="N515" s="139"/>
      <c r="O515" s="139"/>
      <c r="P515" s="139"/>
      <c r="Q515" s="131">
        <f t="shared" si="52"/>
        <v>521463.12000000011</v>
      </c>
      <c r="R515" s="132">
        <f t="shared" si="53"/>
        <v>877.00443743693245</v>
      </c>
    </row>
    <row r="516" spans="1:18" hidden="1" x14ac:dyDescent="0.35">
      <c r="A516" s="138">
        <v>4</v>
      </c>
      <c r="B516" s="139" t="s">
        <v>60</v>
      </c>
      <c r="C516" s="139" t="s">
        <v>389</v>
      </c>
      <c r="D516" s="139" t="s">
        <v>109</v>
      </c>
      <c r="E516" s="139" t="s">
        <v>390</v>
      </c>
      <c r="F516" s="139" t="s">
        <v>180</v>
      </c>
      <c r="G516" s="139" t="s">
        <v>756</v>
      </c>
      <c r="H516" s="140">
        <v>1498</v>
      </c>
      <c r="I516" s="138">
        <v>1</v>
      </c>
      <c r="J516" s="141">
        <f>'เลย '!F72</f>
        <v>113423.67999999999</v>
      </c>
      <c r="K516" s="142">
        <f>SUM('เลย '!AI72)</f>
        <v>167132.72999999998</v>
      </c>
      <c r="L516" s="143">
        <f>'เลย '!AJ72</f>
        <v>1805059.4</v>
      </c>
      <c r="M516" s="143">
        <f>'เลย '!AK72</f>
        <v>1705137.7799999998</v>
      </c>
      <c r="N516" s="139"/>
      <c r="O516" s="139"/>
      <c r="P516" s="139"/>
      <c r="Q516" s="131">
        <f t="shared" si="52"/>
        <v>99921.620000000112</v>
      </c>
      <c r="R516" s="132">
        <f t="shared" si="53"/>
        <v>1204.9795727636849</v>
      </c>
    </row>
    <row r="517" spans="1:18" hidden="1" x14ac:dyDescent="0.35">
      <c r="A517" s="138">
        <v>5</v>
      </c>
      <c r="B517" s="139" t="s">
        <v>60</v>
      </c>
      <c r="C517" s="139" t="s">
        <v>389</v>
      </c>
      <c r="D517" s="139" t="s">
        <v>109</v>
      </c>
      <c r="E517" s="139" t="s">
        <v>390</v>
      </c>
      <c r="F517" s="139" t="s">
        <v>180</v>
      </c>
      <c r="G517" s="139" t="s">
        <v>757</v>
      </c>
      <c r="H517" s="140">
        <v>1440</v>
      </c>
      <c r="I517" s="138">
        <v>1</v>
      </c>
      <c r="J517" s="141">
        <f>'เลย '!F73</f>
        <v>219512.22</v>
      </c>
      <c r="K517" s="142">
        <f>SUM('เลย '!AI73)</f>
        <v>250038.81</v>
      </c>
      <c r="L517" s="143">
        <f>'เลย '!AJ73</f>
        <v>2179183.06</v>
      </c>
      <c r="M517" s="143">
        <f>'เลย '!AK73</f>
        <v>2023711.27</v>
      </c>
      <c r="N517" s="139"/>
      <c r="O517" s="139"/>
      <c r="P517" s="139"/>
      <c r="Q517" s="131">
        <f t="shared" si="52"/>
        <v>155471.79000000004</v>
      </c>
      <c r="R517" s="132">
        <f t="shared" si="53"/>
        <v>1513.3215694444445</v>
      </c>
    </row>
    <row r="518" spans="1:18" hidden="1" x14ac:dyDescent="0.35">
      <c r="A518" s="138">
        <v>6</v>
      </c>
      <c r="B518" s="139" t="s">
        <v>60</v>
      </c>
      <c r="C518" s="139" t="s">
        <v>389</v>
      </c>
      <c r="D518" s="139" t="s">
        <v>109</v>
      </c>
      <c r="E518" s="139" t="s">
        <v>390</v>
      </c>
      <c r="F518" s="139" t="s">
        <v>180</v>
      </c>
      <c r="G518" s="139" t="s">
        <v>758</v>
      </c>
      <c r="H518" s="140">
        <v>1880</v>
      </c>
      <c r="I518" s="138">
        <v>2</v>
      </c>
      <c r="J518" s="141">
        <f>'เลย '!F74</f>
        <v>176396.97</v>
      </c>
      <c r="K518" s="142">
        <f>SUM('เลย '!AI74)</f>
        <v>199167.08</v>
      </c>
      <c r="L518" s="143">
        <f>'เลย '!AJ74</f>
        <v>1965102.43</v>
      </c>
      <c r="M518" s="143">
        <f>'เลย '!AK74</f>
        <v>1803083.5799999998</v>
      </c>
      <c r="N518" s="139"/>
      <c r="O518" s="139"/>
      <c r="P518" s="139"/>
      <c r="Q518" s="131">
        <f t="shared" si="52"/>
        <v>162018.85000000009</v>
      </c>
      <c r="R518" s="132">
        <f t="shared" si="53"/>
        <v>1045.2672499999999</v>
      </c>
    </row>
    <row r="519" spans="1:18" hidden="1" x14ac:dyDescent="0.35">
      <c r="A519" s="138">
        <v>7</v>
      </c>
      <c r="B519" s="139" t="s">
        <v>60</v>
      </c>
      <c r="C519" s="139" t="s">
        <v>389</v>
      </c>
      <c r="D519" s="139" t="s">
        <v>109</v>
      </c>
      <c r="E519" s="139" t="s">
        <v>390</v>
      </c>
      <c r="F519" s="139" t="s">
        <v>180</v>
      </c>
      <c r="G519" s="139" t="s">
        <v>759</v>
      </c>
      <c r="H519" s="140">
        <v>2455</v>
      </c>
      <c r="I519" s="138">
        <v>2</v>
      </c>
      <c r="J519" s="141">
        <f>'เลย '!F75</f>
        <v>370963.72</v>
      </c>
      <c r="K519" s="142">
        <f>SUM('เลย '!AI75)</f>
        <v>396148.76</v>
      </c>
      <c r="L519" s="143">
        <f>'เลย '!AJ75</f>
        <v>2700532.54</v>
      </c>
      <c r="M519" s="143">
        <f>'เลย '!AK75</f>
        <v>2442184.79</v>
      </c>
      <c r="N519" s="139"/>
      <c r="O519" s="139"/>
      <c r="P519" s="139"/>
      <c r="Q519" s="131">
        <f t="shared" ref="Q519:Q582" si="59">L519-M519</f>
        <v>258347.75</v>
      </c>
      <c r="R519" s="132">
        <f t="shared" ref="R519:R581" si="60">L519/H519</f>
        <v>1100.0132545824847</v>
      </c>
    </row>
    <row r="520" spans="1:18" s="150" customFormat="1" hidden="1" x14ac:dyDescent="0.35">
      <c r="A520" s="144">
        <v>7</v>
      </c>
      <c r="B520" s="145" t="s">
        <v>60</v>
      </c>
      <c r="C520" s="145"/>
      <c r="D520" s="145"/>
      <c r="E520" s="145" t="s">
        <v>77</v>
      </c>
      <c r="F520" s="145"/>
      <c r="G520" s="145" t="s">
        <v>392</v>
      </c>
      <c r="H520" s="151">
        <f>SUM(H513:H519)</f>
        <v>13409</v>
      </c>
      <c r="I520" s="144"/>
      <c r="J520" s="147">
        <f>SUM(J513:J519)</f>
        <v>2006927.7899999998</v>
      </c>
      <c r="K520" s="147">
        <f t="shared" ref="K520:M520" si="61">SUM(K513:K519)</f>
        <v>2121754.9400000004</v>
      </c>
      <c r="L520" s="147">
        <f t="shared" si="61"/>
        <v>14237456.780000001</v>
      </c>
      <c r="M520" s="147">
        <f t="shared" si="61"/>
        <v>12970160.16</v>
      </c>
      <c r="N520" s="145">
        <v>6</v>
      </c>
      <c r="O520" s="145">
        <v>6</v>
      </c>
      <c r="P520" s="145">
        <f>N520-O520</f>
        <v>0</v>
      </c>
      <c r="Q520" s="148">
        <f t="shared" si="59"/>
        <v>1267296.620000001</v>
      </c>
      <c r="R520" s="149">
        <f>L520/H520</f>
        <v>1061.7836363636366</v>
      </c>
    </row>
    <row r="521" spans="1:18" hidden="1" x14ac:dyDescent="0.35">
      <c r="A521" s="138">
        <v>1</v>
      </c>
      <c r="B521" s="139" t="s">
        <v>60</v>
      </c>
      <c r="C521" s="139" t="s">
        <v>393</v>
      </c>
      <c r="D521" s="139" t="s">
        <v>116</v>
      </c>
      <c r="E521" s="139" t="s">
        <v>394</v>
      </c>
      <c r="F521" s="139" t="s">
        <v>210</v>
      </c>
      <c r="G521" s="139" t="s">
        <v>395</v>
      </c>
      <c r="H521" s="140"/>
      <c r="I521" s="138"/>
      <c r="J521" s="141"/>
      <c r="K521" s="142"/>
      <c r="L521" s="143"/>
      <c r="M521" s="143"/>
      <c r="N521" s="139"/>
      <c r="O521" s="139"/>
      <c r="P521" s="139"/>
    </row>
    <row r="522" spans="1:18" hidden="1" x14ac:dyDescent="0.35">
      <c r="A522" s="138">
        <v>2</v>
      </c>
      <c r="B522" s="139" t="s">
        <v>60</v>
      </c>
      <c r="C522" s="139" t="s">
        <v>393</v>
      </c>
      <c r="D522" s="139" t="s">
        <v>116</v>
      </c>
      <c r="E522" s="139" t="s">
        <v>394</v>
      </c>
      <c r="F522" s="139" t="s">
        <v>180</v>
      </c>
      <c r="G522" s="139" t="s">
        <v>760</v>
      </c>
      <c r="H522" s="140">
        <v>1765</v>
      </c>
      <c r="I522" s="138">
        <v>2</v>
      </c>
      <c r="J522" s="141">
        <f>'เลย '!F76</f>
        <v>147529.62</v>
      </c>
      <c r="K522" s="142">
        <f>SUM('เลย '!AI76)</f>
        <v>121783.81</v>
      </c>
      <c r="L522" s="143">
        <f>'เลย '!AJ76</f>
        <v>1687597.38</v>
      </c>
      <c r="M522" s="143">
        <f>'เลย '!AK76</f>
        <v>1624532.1199999999</v>
      </c>
      <c r="N522" s="139"/>
      <c r="O522" s="139"/>
      <c r="P522" s="139"/>
      <c r="Q522" s="131">
        <f t="shared" si="59"/>
        <v>63065.260000000009</v>
      </c>
      <c r="R522" s="132">
        <f t="shared" si="60"/>
        <v>956.14582436260616</v>
      </c>
    </row>
    <row r="523" spans="1:18" hidden="1" x14ac:dyDescent="0.35">
      <c r="A523" s="138">
        <v>3</v>
      </c>
      <c r="B523" s="139" t="s">
        <v>60</v>
      </c>
      <c r="C523" s="139" t="s">
        <v>393</v>
      </c>
      <c r="D523" s="139" t="s">
        <v>116</v>
      </c>
      <c r="E523" s="139" t="s">
        <v>394</v>
      </c>
      <c r="F523" s="139" t="s">
        <v>180</v>
      </c>
      <c r="G523" s="139" t="s">
        <v>761</v>
      </c>
      <c r="H523" s="140">
        <v>2349</v>
      </c>
      <c r="I523" s="138">
        <v>2</v>
      </c>
      <c r="J523" s="141">
        <f>'เลย '!F77</f>
        <v>267545.58</v>
      </c>
      <c r="K523" s="142">
        <f>SUM('เลย '!AI77)</f>
        <v>364311.03</v>
      </c>
      <c r="L523" s="143">
        <f>'เลย '!AJ77</f>
        <v>3010267.98</v>
      </c>
      <c r="M523" s="143">
        <f>'เลย '!AK77</f>
        <v>2760824.21</v>
      </c>
      <c r="N523" s="139"/>
      <c r="O523" s="139"/>
      <c r="P523" s="139"/>
      <c r="Q523" s="131">
        <f t="shared" si="59"/>
        <v>249443.77000000002</v>
      </c>
      <c r="R523" s="132">
        <f t="shared" si="60"/>
        <v>1281.5104214559387</v>
      </c>
    </row>
    <row r="524" spans="1:18" hidden="1" x14ac:dyDescent="0.35">
      <c r="A524" s="138">
        <v>4</v>
      </c>
      <c r="B524" s="139" t="s">
        <v>60</v>
      </c>
      <c r="C524" s="139" t="s">
        <v>393</v>
      </c>
      <c r="D524" s="139" t="s">
        <v>116</v>
      </c>
      <c r="E524" s="139" t="s">
        <v>394</v>
      </c>
      <c r="F524" s="139" t="s">
        <v>180</v>
      </c>
      <c r="G524" s="139" t="s">
        <v>762</v>
      </c>
      <c r="H524" s="140">
        <v>2942</v>
      </c>
      <c r="I524" s="138">
        <v>2</v>
      </c>
      <c r="J524" s="141">
        <f>'เลย '!F78</f>
        <v>358504.63</v>
      </c>
      <c r="K524" s="142">
        <f>SUM('เลย '!AI78)</f>
        <v>383349.02999999997</v>
      </c>
      <c r="L524" s="143">
        <f>'เลย '!AJ78</f>
        <v>2107070.13</v>
      </c>
      <c r="M524" s="143">
        <f>'เลย '!AK78</f>
        <v>1967900.75</v>
      </c>
      <c r="N524" s="139"/>
      <c r="O524" s="139"/>
      <c r="P524" s="139"/>
      <c r="Q524" s="131">
        <f t="shared" si="59"/>
        <v>139169.37999999989</v>
      </c>
      <c r="R524" s="132">
        <f t="shared" si="60"/>
        <v>716.20330727396322</v>
      </c>
    </row>
    <row r="525" spans="1:18" hidden="1" x14ac:dyDescent="0.35">
      <c r="A525" s="138">
        <v>5</v>
      </c>
      <c r="B525" s="139" t="s">
        <v>60</v>
      </c>
      <c r="C525" s="139" t="s">
        <v>393</v>
      </c>
      <c r="D525" s="139" t="s">
        <v>116</v>
      </c>
      <c r="E525" s="139" t="s">
        <v>394</v>
      </c>
      <c r="F525" s="139" t="s">
        <v>180</v>
      </c>
      <c r="G525" s="139" t="s">
        <v>763</v>
      </c>
      <c r="H525" s="140">
        <v>2523</v>
      </c>
      <c r="I525" s="138">
        <v>2</v>
      </c>
      <c r="J525" s="141">
        <f>'เลย '!F79</f>
        <v>441405.99</v>
      </c>
      <c r="K525" s="142">
        <f>SUM('เลย '!AI79)</f>
        <v>434663.42000000004</v>
      </c>
      <c r="L525" s="143">
        <f>'เลย '!AJ79</f>
        <v>1813921.75</v>
      </c>
      <c r="M525" s="143">
        <f>'เลย '!AK79</f>
        <v>1654547.54</v>
      </c>
      <c r="N525" s="139"/>
      <c r="O525" s="139"/>
      <c r="P525" s="139"/>
      <c r="Q525" s="131">
        <f t="shared" si="59"/>
        <v>159374.20999999996</v>
      </c>
      <c r="R525" s="132">
        <f t="shared" si="60"/>
        <v>718.95432025366631</v>
      </c>
    </row>
    <row r="526" spans="1:18" hidden="1" x14ac:dyDescent="0.35">
      <c r="A526" s="138">
        <v>6</v>
      </c>
      <c r="B526" s="139" t="s">
        <v>60</v>
      </c>
      <c r="C526" s="139" t="s">
        <v>393</v>
      </c>
      <c r="D526" s="139" t="s">
        <v>116</v>
      </c>
      <c r="E526" s="139" t="s">
        <v>394</v>
      </c>
      <c r="F526" s="139" t="s">
        <v>180</v>
      </c>
      <c r="G526" s="139" t="s">
        <v>764</v>
      </c>
      <c r="H526" s="140">
        <v>4280</v>
      </c>
      <c r="I526" s="138">
        <v>3</v>
      </c>
      <c r="J526" s="141">
        <f>'เลย '!F80</f>
        <v>841489.53</v>
      </c>
      <c r="K526" s="142">
        <f>SUM('เลย '!AI80)</f>
        <v>857931.34</v>
      </c>
      <c r="L526" s="143">
        <f>'เลย '!AJ80</f>
        <v>1894629.29</v>
      </c>
      <c r="M526" s="143">
        <f>'เลย '!AK80</f>
        <v>1583777.36</v>
      </c>
      <c r="N526" s="139"/>
      <c r="O526" s="139"/>
      <c r="P526" s="139"/>
      <c r="Q526" s="131">
        <f t="shared" si="59"/>
        <v>310851.92999999993</v>
      </c>
      <c r="R526" s="132">
        <f t="shared" si="60"/>
        <v>442.67039485981309</v>
      </c>
    </row>
    <row r="527" spans="1:18" hidden="1" x14ac:dyDescent="0.35">
      <c r="A527" s="138">
        <v>7</v>
      </c>
      <c r="B527" s="139" t="s">
        <v>60</v>
      </c>
      <c r="C527" s="139" t="s">
        <v>393</v>
      </c>
      <c r="D527" s="139" t="s">
        <v>116</v>
      </c>
      <c r="E527" s="139" t="s">
        <v>394</v>
      </c>
      <c r="F527" s="139" t="s">
        <v>180</v>
      </c>
      <c r="G527" s="139" t="s">
        <v>765</v>
      </c>
      <c r="H527" s="140">
        <v>2682</v>
      </c>
      <c r="I527" s="138">
        <v>2</v>
      </c>
      <c r="J527" s="141">
        <f>'เลย '!F81</f>
        <v>420857.16</v>
      </c>
      <c r="K527" s="142">
        <f>SUM('เลย '!AI81)</f>
        <v>431974.28</v>
      </c>
      <c r="L527" s="143">
        <f>'เลย '!AJ81</f>
        <v>2187759.58</v>
      </c>
      <c r="M527" s="143">
        <f>'เลย '!AK81</f>
        <v>1991323.6600000001</v>
      </c>
      <c r="N527" s="139"/>
      <c r="O527" s="139"/>
      <c r="P527" s="139"/>
      <c r="Q527" s="131">
        <f t="shared" si="59"/>
        <v>196435.91999999993</v>
      </c>
      <c r="R527" s="132">
        <f t="shared" si="60"/>
        <v>815.71945563012684</v>
      </c>
    </row>
    <row r="528" spans="1:18" hidden="1" x14ac:dyDescent="0.35">
      <c r="A528" s="138">
        <v>8</v>
      </c>
      <c r="B528" s="139" t="s">
        <v>60</v>
      </c>
      <c r="C528" s="139" t="s">
        <v>393</v>
      </c>
      <c r="D528" s="139" t="s">
        <v>116</v>
      </c>
      <c r="E528" s="139" t="s">
        <v>394</v>
      </c>
      <c r="F528" s="139" t="s">
        <v>180</v>
      </c>
      <c r="G528" s="139" t="s">
        <v>766</v>
      </c>
      <c r="H528" s="140">
        <v>742</v>
      </c>
      <c r="I528" s="138">
        <v>1</v>
      </c>
      <c r="J528" s="141">
        <f>'เลย '!F82</f>
        <v>327493.95</v>
      </c>
      <c r="K528" s="142">
        <f>SUM('เลย '!AI82)</f>
        <v>320933.81</v>
      </c>
      <c r="L528" s="143">
        <f>'เลย '!AJ82</f>
        <v>1782866.3399999999</v>
      </c>
      <c r="M528" s="143">
        <f>'เลย '!AK82</f>
        <v>1664096.5499999998</v>
      </c>
      <c r="N528" s="139"/>
      <c r="O528" s="139"/>
      <c r="P528" s="139"/>
      <c r="Q528" s="131">
        <f t="shared" si="59"/>
        <v>118769.79000000004</v>
      </c>
      <c r="R528" s="132">
        <f t="shared" si="60"/>
        <v>2402.7848247978436</v>
      </c>
    </row>
    <row r="529" spans="1:18" hidden="1" x14ac:dyDescent="0.35">
      <c r="A529" s="138">
        <v>9</v>
      </c>
      <c r="B529" s="139" t="s">
        <v>60</v>
      </c>
      <c r="C529" s="139" t="s">
        <v>393</v>
      </c>
      <c r="D529" s="139" t="s">
        <v>116</v>
      </c>
      <c r="E529" s="139" t="s">
        <v>394</v>
      </c>
      <c r="F529" s="139" t="s">
        <v>180</v>
      </c>
      <c r="G529" s="139" t="s">
        <v>767</v>
      </c>
      <c r="H529" s="140">
        <v>697</v>
      </c>
      <c r="I529" s="138">
        <v>1</v>
      </c>
      <c r="J529" s="141">
        <f>'เลย '!F83</f>
        <v>449090.85</v>
      </c>
      <c r="K529" s="142">
        <f>SUM('เลย '!AI83)</f>
        <v>462295.70999999996</v>
      </c>
      <c r="L529" s="143">
        <f>'เลย '!AJ83</f>
        <v>1612730.0499999998</v>
      </c>
      <c r="M529" s="143">
        <f>'เลย '!AK83</f>
        <v>1419925.5</v>
      </c>
      <c r="N529" s="139"/>
      <c r="O529" s="139"/>
      <c r="P529" s="139"/>
      <c r="Q529" s="131">
        <f t="shared" si="59"/>
        <v>192804.54999999981</v>
      </c>
      <c r="R529" s="132">
        <f t="shared" si="60"/>
        <v>2313.8164275466283</v>
      </c>
    </row>
    <row r="530" spans="1:18" hidden="1" x14ac:dyDescent="0.35">
      <c r="A530" s="138">
        <v>10</v>
      </c>
      <c r="B530" s="139" t="s">
        <v>60</v>
      </c>
      <c r="C530" s="139" t="s">
        <v>393</v>
      </c>
      <c r="D530" s="139" t="s">
        <v>116</v>
      </c>
      <c r="E530" s="139" t="s">
        <v>394</v>
      </c>
      <c r="F530" s="139" t="s">
        <v>180</v>
      </c>
      <c r="G530" s="139" t="s">
        <v>768</v>
      </c>
      <c r="H530" s="140">
        <v>783</v>
      </c>
      <c r="I530" s="138">
        <v>1</v>
      </c>
      <c r="J530" s="141">
        <f>'เลย '!F84</f>
        <v>362655.6</v>
      </c>
      <c r="K530" s="142">
        <f>SUM('เลย '!AI84)</f>
        <v>406394.71</v>
      </c>
      <c r="L530" s="143">
        <f>'เลย '!AJ84</f>
        <v>1451387.2200000002</v>
      </c>
      <c r="M530" s="143">
        <f>'เลย '!AK84</f>
        <v>1411996.17</v>
      </c>
      <c r="N530" s="139"/>
      <c r="O530" s="139"/>
      <c r="P530" s="139"/>
      <c r="Q530" s="131">
        <f t="shared" si="59"/>
        <v>39391.050000000279</v>
      </c>
      <c r="R530" s="132">
        <f t="shared" si="60"/>
        <v>1853.6235249042147</v>
      </c>
    </row>
    <row r="531" spans="1:18" s="150" customFormat="1" hidden="1" x14ac:dyDescent="0.35">
      <c r="A531" s="144">
        <v>8</v>
      </c>
      <c r="B531" s="145" t="s">
        <v>60</v>
      </c>
      <c r="C531" s="145"/>
      <c r="D531" s="145"/>
      <c r="E531" s="145" t="s">
        <v>77</v>
      </c>
      <c r="F531" s="145"/>
      <c r="G531" s="145" t="s">
        <v>396</v>
      </c>
      <c r="H531" s="151">
        <f>SUM(H522:H530)</f>
        <v>18763</v>
      </c>
      <c r="I531" s="144"/>
      <c r="J531" s="147">
        <f>SUM(J521:J530)</f>
        <v>3616572.9100000006</v>
      </c>
      <c r="K531" s="147">
        <f t="shared" ref="K531:M531" si="62">SUM(K521:K530)</f>
        <v>3783637.14</v>
      </c>
      <c r="L531" s="147">
        <f t="shared" si="62"/>
        <v>17548229.719999995</v>
      </c>
      <c r="M531" s="147">
        <f t="shared" si="62"/>
        <v>16078923.860000001</v>
      </c>
      <c r="N531" s="145">
        <v>9</v>
      </c>
      <c r="O531" s="145">
        <v>9</v>
      </c>
      <c r="P531" s="145">
        <f>N531-O531</f>
        <v>0</v>
      </c>
      <c r="Q531" s="148">
        <f t="shared" si="59"/>
        <v>1469305.8599999938</v>
      </c>
      <c r="R531" s="149">
        <f>L531/H531</f>
        <v>935.25714011618584</v>
      </c>
    </row>
    <row r="532" spans="1:18" hidden="1" x14ac:dyDescent="0.35">
      <c r="A532" s="138">
        <v>1</v>
      </c>
      <c r="B532" s="139" t="s">
        <v>60</v>
      </c>
      <c r="C532" s="139" t="s">
        <v>397</v>
      </c>
      <c r="D532" s="139" t="s">
        <v>123</v>
      </c>
      <c r="E532" s="139" t="s">
        <v>398</v>
      </c>
      <c r="F532" s="139" t="s">
        <v>210</v>
      </c>
      <c r="G532" s="139" t="s">
        <v>399</v>
      </c>
      <c r="H532" s="140"/>
      <c r="I532" s="138"/>
      <c r="J532" s="141"/>
      <c r="K532" s="142"/>
      <c r="L532" s="143"/>
      <c r="M532" s="143"/>
      <c r="N532" s="139"/>
      <c r="O532" s="139"/>
      <c r="P532" s="139"/>
    </row>
    <row r="533" spans="1:18" hidden="1" x14ac:dyDescent="0.35">
      <c r="A533" s="138">
        <v>2</v>
      </c>
      <c r="B533" s="139" t="s">
        <v>60</v>
      </c>
      <c r="C533" s="139" t="s">
        <v>397</v>
      </c>
      <c r="D533" s="139" t="s">
        <v>123</v>
      </c>
      <c r="E533" s="139" t="s">
        <v>398</v>
      </c>
      <c r="F533" s="139" t="s">
        <v>180</v>
      </c>
      <c r="G533" s="139" t="s">
        <v>769</v>
      </c>
      <c r="H533" s="140">
        <v>3757</v>
      </c>
      <c r="I533" s="138">
        <v>3</v>
      </c>
      <c r="J533" s="141">
        <f>'เลย '!F85</f>
        <v>233548.43</v>
      </c>
      <c r="K533" s="142">
        <f>SUM('เลย '!AI85)</f>
        <v>261091.26</v>
      </c>
      <c r="L533" s="143">
        <f>'เลย '!AJ85</f>
        <v>2160202.96</v>
      </c>
      <c r="M533" s="143">
        <f>'เลย '!AK85</f>
        <v>2253001.36</v>
      </c>
      <c r="N533" s="139"/>
      <c r="O533" s="139"/>
      <c r="P533" s="139"/>
      <c r="Q533" s="131">
        <f t="shared" si="59"/>
        <v>-92798.399999999907</v>
      </c>
      <c r="R533" s="132">
        <f t="shared" si="60"/>
        <v>574.98082512643066</v>
      </c>
    </row>
    <row r="534" spans="1:18" hidden="1" x14ac:dyDescent="0.35">
      <c r="A534" s="138">
        <v>3</v>
      </c>
      <c r="B534" s="139" t="s">
        <v>60</v>
      </c>
      <c r="C534" s="139" t="s">
        <v>397</v>
      </c>
      <c r="D534" s="139" t="s">
        <v>123</v>
      </c>
      <c r="E534" s="139" t="s">
        <v>398</v>
      </c>
      <c r="F534" s="139" t="s">
        <v>180</v>
      </c>
      <c r="G534" s="139" t="s">
        <v>770</v>
      </c>
      <c r="H534" s="140">
        <v>7605</v>
      </c>
      <c r="I534" s="138">
        <v>5</v>
      </c>
      <c r="J534" s="141">
        <f>'เลย '!F86</f>
        <v>973252.24</v>
      </c>
      <c r="K534" s="142">
        <f>SUM('เลย '!AI86)</f>
        <v>1071725.1000000001</v>
      </c>
      <c r="L534" s="143">
        <f>'เลย '!AJ86</f>
        <v>3776934.8</v>
      </c>
      <c r="M534" s="143">
        <f>'เลย '!AK86</f>
        <v>3618600.35</v>
      </c>
      <c r="N534" s="139"/>
      <c r="O534" s="139"/>
      <c r="P534" s="139"/>
      <c r="Q534" s="131">
        <f t="shared" si="59"/>
        <v>158334.44999999972</v>
      </c>
      <c r="R534" s="132">
        <f t="shared" si="60"/>
        <v>496.63836949375411</v>
      </c>
    </row>
    <row r="535" spans="1:18" hidden="1" x14ac:dyDescent="0.35">
      <c r="A535" s="138">
        <v>4</v>
      </c>
      <c r="B535" s="139" t="s">
        <v>60</v>
      </c>
      <c r="C535" s="139" t="s">
        <v>397</v>
      </c>
      <c r="D535" s="139" t="s">
        <v>123</v>
      </c>
      <c r="E535" s="139" t="s">
        <v>398</v>
      </c>
      <c r="F535" s="139" t="s">
        <v>180</v>
      </c>
      <c r="G535" s="139" t="s">
        <v>771</v>
      </c>
      <c r="H535" s="140">
        <v>7029</v>
      </c>
      <c r="I535" s="138">
        <v>5</v>
      </c>
      <c r="J535" s="141">
        <f>'เลย '!F87</f>
        <v>1048923.7</v>
      </c>
      <c r="K535" s="142">
        <f>SUM('เลย '!AI87)</f>
        <v>1130466.53</v>
      </c>
      <c r="L535" s="143">
        <f>'เลย '!AJ87</f>
        <v>5682545.5</v>
      </c>
      <c r="M535" s="143">
        <f>'เลย '!AK87</f>
        <v>4892723.07</v>
      </c>
      <c r="N535" s="139"/>
      <c r="O535" s="139"/>
      <c r="P535" s="139"/>
      <c r="Q535" s="131">
        <f t="shared" si="59"/>
        <v>789822.4299999997</v>
      </c>
      <c r="R535" s="132">
        <f t="shared" si="60"/>
        <v>808.44295063309153</v>
      </c>
    </row>
    <row r="536" spans="1:18" hidden="1" x14ac:dyDescent="0.35">
      <c r="A536" s="138">
        <v>5</v>
      </c>
      <c r="B536" s="139" t="s">
        <v>60</v>
      </c>
      <c r="C536" s="139" t="s">
        <v>397</v>
      </c>
      <c r="D536" s="139" t="s">
        <v>123</v>
      </c>
      <c r="E536" s="139" t="s">
        <v>398</v>
      </c>
      <c r="F536" s="139" t="s">
        <v>180</v>
      </c>
      <c r="G536" s="139" t="s">
        <v>772</v>
      </c>
      <c r="H536" s="140">
        <v>4650</v>
      </c>
      <c r="I536" s="138">
        <v>4</v>
      </c>
      <c r="J536" s="141">
        <f>'เลย '!F88</f>
        <v>572469.21</v>
      </c>
      <c r="K536" s="142">
        <f>SUM('เลย '!AI88)</f>
        <v>536085.77</v>
      </c>
      <c r="L536" s="143">
        <f>'เลย '!AJ88</f>
        <v>2800679.95</v>
      </c>
      <c r="M536" s="143">
        <f>'เลย '!AK88</f>
        <v>3017440.8699999996</v>
      </c>
      <c r="N536" s="139"/>
      <c r="O536" s="139"/>
      <c r="P536" s="139"/>
      <c r="Q536" s="131">
        <f t="shared" si="59"/>
        <v>-216760.91999999946</v>
      </c>
      <c r="R536" s="132">
        <f t="shared" si="60"/>
        <v>602.29676344086022</v>
      </c>
    </row>
    <row r="537" spans="1:18" hidden="1" x14ac:dyDescent="0.35">
      <c r="A537" s="138">
        <v>6</v>
      </c>
      <c r="B537" s="139" t="s">
        <v>60</v>
      </c>
      <c r="C537" s="139" t="s">
        <v>397</v>
      </c>
      <c r="D537" s="139" t="s">
        <v>123</v>
      </c>
      <c r="E537" s="139" t="s">
        <v>398</v>
      </c>
      <c r="F537" s="139" t="s">
        <v>180</v>
      </c>
      <c r="G537" s="139" t="s">
        <v>773</v>
      </c>
      <c r="H537" s="140">
        <v>3899</v>
      </c>
      <c r="I537" s="138">
        <v>3</v>
      </c>
      <c r="J537" s="141">
        <f>'เลย '!F89</f>
        <v>308062.67</v>
      </c>
      <c r="K537" s="142">
        <f>SUM('เลย '!AI89)</f>
        <v>709191.85</v>
      </c>
      <c r="L537" s="143">
        <f>'เลย '!AJ89</f>
        <v>2108838.4500000002</v>
      </c>
      <c r="M537" s="143">
        <f>'เลย '!AK89</f>
        <v>2298744.0799999996</v>
      </c>
      <c r="N537" s="139"/>
      <c r="O537" s="139"/>
      <c r="P537" s="139"/>
      <c r="Q537" s="131">
        <f t="shared" si="59"/>
        <v>-189905.62999999942</v>
      </c>
      <c r="R537" s="132">
        <f t="shared" si="60"/>
        <v>540.86649140805343</v>
      </c>
    </row>
    <row r="538" spans="1:18" hidden="1" x14ac:dyDescent="0.35">
      <c r="A538" s="138">
        <v>7</v>
      </c>
      <c r="B538" s="139" t="s">
        <v>60</v>
      </c>
      <c r="C538" s="139" t="s">
        <v>397</v>
      </c>
      <c r="D538" s="139" t="s">
        <v>123</v>
      </c>
      <c r="E538" s="139" t="s">
        <v>398</v>
      </c>
      <c r="F538" s="139" t="s">
        <v>180</v>
      </c>
      <c r="G538" s="139" t="s">
        <v>774</v>
      </c>
      <c r="H538" s="140">
        <v>1800</v>
      </c>
      <c r="I538" s="138">
        <v>2</v>
      </c>
      <c r="J538" s="141">
        <f>'เลย '!F90</f>
        <v>192728.36</v>
      </c>
      <c r="K538" s="142">
        <f>SUM('เลย '!AI90)</f>
        <v>195332.71</v>
      </c>
      <c r="L538" s="143">
        <f>'เลย '!AJ90</f>
        <v>938013.27</v>
      </c>
      <c r="M538" s="143">
        <f>'เลย '!AK90</f>
        <v>942183.89</v>
      </c>
      <c r="N538" s="139"/>
      <c r="O538" s="139"/>
      <c r="P538" s="139"/>
      <c r="Q538" s="131">
        <f t="shared" si="59"/>
        <v>-4170.6199999999953</v>
      </c>
      <c r="R538" s="132">
        <f t="shared" si="60"/>
        <v>521.1184833333333</v>
      </c>
    </row>
    <row r="539" spans="1:18" hidden="1" x14ac:dyDescent="0.35">
      <c r="A539" s="138">
        <v>8</v>
      </c>
      <c r="B539" s="139" t="s">
        <v>60</v>
      </c>
      <c r="C539" s="139" t="s">
        <v>397</v>
      </c>
      <c r="D539" s="139" t="s">
        <v>123</v>
      </c>
      <c r="E539" s="139" t="s">
        <v>398</v>
      </c>
      <c r="F539" s="139" t="s">
        <v>180</v>
      </c>
      <c r="G539" s="139" t="s">
        <v>775</v>
      </c>
      <c r="H539" s="140">
        <v>5876</v>
      </c>
      <c r="I539" s="138">
        <v>4</v>
      </c>
      <c r="J539" s="141">
        <f>'เลย '!F91</f>
        <v>540739.14</v>
      </c>
      <c r="K539" s="142">
        <f>SUM('เลย '!AI91)</f>
        <v>510474.75</v>
      </c>
      <c r="L539" s="143">
        <f>'เลย '!AJ91</f>
        <v>3092833.63</v>
      </c>
      <c r="M539" s="143">
        <f>'เลย '!AK91</f>
        <v>3261916.06</v>
      </c>
      <c r="N539" s="139"/>
      <c r="O539" s="139"/>
      <c r="P539" s="139"/>
      <c r="Q539" s="131">
        <f t="shared" si="59"/>
        <v>-169082.43000000017</v>
      </c>
      <c r="R539" s="132">
        <f t="shared" si="60"/>
        <v>526.35017528931246</v>
      </c>
    </row>
    <row r="540" spans="1:18" hidden="1" x14ac:dyDescent="0.35">
      <c r="A540" s="138">
        <v>9</v>
      </c>
      <c r="B540" s="139" t="s">
        <v>60</v>
      </c>
      <c r="C540" s="139" t="s">
        <v>397</v>
      </c>
      <c r="D540" s="139" t="s">
        <v>123</v>
      </c>
      <c r="E540" s="139" t="s">
        <v>398</v>
      </c>
      <c r="F540" s="139" t="s">
        <v>180</v>
      </c>
      <c r="G540" s="139" t="s">
        <v>776</v>
      </c>
      <c r="H540" s="140">
        <v>1689</v>
      </c>
      <c r="I540" s="138">
        <v>2</v>
      </c>
      <c r="J540" s="141">
        <f>'เลย '!F92</f>
        <v>217201.92000000001</v>
      </c>
      <c r="K540" s="142">
        <f>SUM('เลย '!AI92)</f>
        <v>236481.12</v>
      </c>
      <c r="L540" s="143">
        <f>'เลย '!AJ92</f>
        <v>1687565.24</v>
      </c>
      <c r="M540" s="143">
        <f>'เลย '!AK92</f>
        <v>1810108.65</v>
      </c>
      <c r="N540" s="139"/>
      <c r="O540" s="139"/>
      <c r="P540" s="139"/>
      <c r="Q540" s="131">
        <f t="shared" si="59"/>
        <v>-122543.40999999992</v>
      </c>
      <c r="R540" s="132">
        <f t="shared" si="60"/>
        <v>999.15052693901714</v>
      </c>
    </row>
    <row r="541" spans="1:18" hidden="1" x14ac:dyDescent="0.35">
      <c r="A541" s="138">
        <v>10</v>
      </c>
      <c r="B541" s="139" t="s">
        <v>60</v>
      </c>
      <c r="C541" s="139" t="s">
        <v>397</v>
      </c>
      <c r="D541" s="139" t="s">
        <v>123</v>
      </c>
      <c r="E541" s="139" t="s">
        <v>398</v>
      </c>
      <c r="F541" s="139" t="s">
        <v>180</v>
      </c>
      <c r="G541" s="139" t="s">
        <v>777</v>
      </c>
      <c r="H541" s="140">
        <v>3572</v>
      </c>
      <c r="I541" s="138">
        <v>3</v>
      </c>
      <c r="J541" s="141">
        <f>'เลย '!F93</f>
        <v>227990</v>
      </c>
      <c r="K541" s="142">
        <f>SUM('เลย '!AI93)</f>
        <v>152755.90000000002</v>
      </c>
      <c r="L541" s="143">
        <f>'เลย '!AJ93</f>
        <v>956842.84000000008</v>
      </c>
      <c r="M541" s="143">
        <f>'เลย '!AK93</f>
        <v>1367609.42</v>
      </c>
      <c r="N541" s="139"/>
      <c r="O541" s="139"/>
      <c r="P541" s="139"/>
      <c r="Q541" s="131">
        <f t="shared" si="59"/>
        <v>-410766.57999999984</v>
      </c>
      <c r="R541" s="132">
        <f t="shared" si="60"/>
        <v>267.87313549832027</v>
      </c>
    </row>
    <row r="542" spans="1:18" hidden="1" x14ac:dyDescent="0.35">
      <c r="A542" s="138">
        <v>11</v>
      </c>
      <c r="B542" s="139" t="s">
        <v>60</v>
      </c>
      <c r="C542" s="139" t="s">
        <v>397</v>
      </c>
      <c r="D542" s="139" t="s">
        <v>123</v>
      </c>
      <c r="E542" s="139" t="s">
        <v>398</v>
      </c>
      <c r="F542" s="139" t="s">
        <v>180</v>
      </c>
      <c r="G542" s="139" t="s">
        <v>778</v>
      </c>
      <c r="H542" s="140">
        <v>3222</v>
      </c>
      <c r="I542" s="138">
        <v>3</v>
      </c>
      <c r="J542" s="141">
        <f>'เลย '!F94</f>
        <v>229411.29</v>
      </c>
      <c r="K542" s="142">
        <f>SUM('เลย '!AI94)</f>
        <v>404278</v>
      </c>
      <c r="L542" s="143">
        <f>'เลย '!AJ94</f>
        <v>2495363.09</v>
      </c>
      <c r="M542" s="143">
        <f>'เลย '!AK94</f>
        <v>2912969.39</v>
      </c>
      <c r="N542" s="139"/>
      <c r="O542" s="139"/>
      <c r="P542" s="139"/>
      <c r="Q542" s="131">
        <f t="shared" si="59"/>
        <v>-417606.30000000028</v>
      </c>
      <c r="R542" s="132">
        <f t="shared" si="60"/>
        <v>774.47644009931719</v>
      </c>
    </row>
    <row r="543" spans="1:18" hidden="1" x14ac:dyDescent="0.35">
      <c r="A543" s="138">
        <v>12</v>
      </c>
      <c r="B543" s="139" t="s">
        <v>60</v>
      </c>
      <c r="C543" s="139" t="s">
        <v>397</v>
      </c>
      <c r="D543" s="139" t="s">
        <v>123</v>
      </c>
      <c r="E543" s="139" t="s">
        <v>398</v>
      </c>
      <c r="F543" s="139" t="s">
        <v>180</v>
      </c>
      <c r="G543" s="139" t="s">
        <v>779</v>
      </c>
      <c r="H543" s="140">
        <v>3078</v>
      </c>
      <c r="I543" s="138">
        <v>3</v>
      </c>
      <c r="J543" s="141">
        <f>'เลย '!F95</f>
        <v>235046.6</v>
      </c>
      <c r="K543" s="142">
        <f>SUM('เลย '!AI95)</f>
        <v>133409.99000000002</v>
      </c>
      <c r="L543" s="143">
        <f>'เลย '!AJ95</f>
        <v>1801291.5699999998</v>
      </c>
      <c r="M543" s="143">
        <f>'เลย '!AK95</f>
        <v>2160594.2400000002</v>
      </c>
      <c r="N543" s="139"/>
      <c r="O543" s="139"/>
      <c r="P543" s="139"/>
      <c r="Q543" s="131">
        <f t="shared" si="59"/>
        <v>-359302.67000000039</v>
      </c>
      <c r="R543" s="132">
        <f t="shared" si="60"/>
        <v>585.214935022742</v>
      </c>
    </row>
    <row r="544" spans="1:18" hidden="1" x14ac:dyDescent="0.35">
      <c r="A544" s="138">
        <v>13</v>
      </c>
      <c r="B544" s="139" t="s">
        <v>60</v>
      </c>
      <c r="C544" s="139" t="s">
        <v>397</v>
      </c>
      <c r="D544" s="139" t="s">
        <v>123</v>
      </c>
      <c r="E544" s="139" t="s">
        <v>398</v>
      </c>
      <c r="F544" s="139" t="s">
        <v>180</v>
      </c>
      <c r="G544" s="139" t="s">
        <v>780</v>
      </c>
      <c r="H544" s="140">
        <v>4264</v>
      </c>
      <c r="I544" s="138">
        <v>3</v>
      </c>
      <c r="J544" s="141">
        <f>'เลย '!F96</f>
        <v>250490.55</v>
      </c>
      <c r="K544" s="142">
        <f>SUM('เลย '!AI96)</f>
        <v>282782.73</v>
      </c>
      <c r="L544" s="143">
        <f>'เลย '!AJ96</f>
        <v>1769157.73</v>
      </c>
      <c r="M544" s="143">
        <f>'เลย '!AK96</f>
        <v>1796461.55</v>
      </c>
      <c r="N544" s="139"/>
      <c r="O544" s="139"/>
      <c r="P544" s="139"/>
      <c r="Q544" s="131">
        <f t="shared" si="59"/>
        <v>-27303.820000000065</v>
      </c>
      <c r="R544" s="132">
        <f t="shared" si="60"/>
        <v>414.90565900562854</v>
      </c>
    </row>
    <row r="545" spans="1:18" hidden="1" x14ac:dyDescent="0.35">
      <c r="A545" s="138">
        <v>14</v>
      </c>
      <c r="B545" s="139" t="s">
        <v>60</v>
      </c>
      <c r="C545" s="139" t="s">
        <v>397</v>
      </c>
      <c r="D545" s="139" t="s">
        <v>123</v>
      </c>
      <c r="E545" s="139" t="s">
        <v>398</v>
      </c>
      <c r="F545" s="139" t="s">
        <v>180</v>
      </c>
      <c r="G545" s="139" t="s">
        <v>781</v>
      </c>
      <c r="H545" s="140">
        <v>5763</v>
      </c>
      <c r="I545" s="138">
        <v>4</v>
      </c>
      <c r="J545" s="141">
        <f>'เลย '!F97</f>
        <v>527305.98</v>
      </c>
      <c r="K545" s="142">
        <f>SUM('เลย '!AI97)</f>
        <v>617404.80999999994</v>
      </c>
      <c r="L545" s="143">
        <f>'เลย '!AJ97</f>
        <v>1663423.53</v>
      </c>
      <c r="M545" s="143">
        <f>'เลย '!AK97</f>
        <v>1935652.0799999998</v>
      </c>
      <c r="N545" s="139"/>
      <c r="O545" s="139"/>
      <c r="P545" s="139"/>
      <c r="Q545" s="131">
        <f t="shared" si="59"/>
        <v>-272228.54999999981</v>
      </c>
      <c r="R545" s="132">
        <f t="shared" si="60"/>
        <v>288.63847475273298</v>
      </c>
    </row>
    <row r="546" spans="1:18" hidden="1" x14ac:dyDescent="0.35">
      <c r="A546" s="138">
        <v>15</v>
      </c>
      <c r="B546" s="139" t="s">
        <v>60</v>
      </c>
      <c r="C546" s="139" t="s">
        <v>397</v>
      </c>
      <c r="D546" s="139" t="s">
        <v>123</v>
      </c>
      <c r="E546" s="139" t="s">
        <v>398</v>
      </c>
      <c r="F546" s="139" t="s">
        <v>180</v>
      </c>
      <c r="G546" s="139" t="s">
        <v>782</v>
      </c>
      <c r="H546" s="140">
        <v>3934</v>
      </c>
      <c r="I546" s="138">
        <v>3</v>
      </c>
      <c r="J546" s="141">
        <f>'เลย '!F98</f>
        <v>493887.68</v>
      </c>
      <c r="K546" s="142">
        <f>SUM('เลย '!AI98)</f>
        <v>586392.32999999996</v>
      </c>
      <c r="L546" s="143">
        <f>'เลย '!AJ98</f>
        <v>2708138.58</v>
      </c>
      <c r="M546" s="143">
        <f>'เลย '!AK98</f>
        <v>2559400.7599999998</v>
      </c>
      <c r="N546" s="139"/>
      <c r="O546" s="139"/>
      <c r="P546" s="139"/>
      <c r="Q546" s="131">
        <f t="shared" si="59"/>
        <v>148737.8200000003</v>
      </c>
      <c r="R546" s="132">
        <f t="shared" si="60"/>
        <v>688.39313167259786</v>
      </c>
    </row>
    <row r="547" spans="1:18" hidden="1" x14ac:dyDescent="0.35">
      <c r="A547" s="138">
        <v>16</v>
      </c>
      <c r="B547" s="139" t="s">
        <v>60</v>
      </c>
      <c r="C547" s="139" t="s">
        <v>397</v>
      </c>
      <c r="D547" s="139" t="s">
        <v>123</v>
      </c>
      <c r="E547" s="139" t="s">
        <v>398</v>
      </c>
      <c r="F547" s="139" t="s">
        <v>180</v>
      </c>
      <c r="G547" s="139" t="s">
        <v>783</v>
      </c>
      <c r="H547" s="140">
        <v>6112</v>
      </c>
      <c r="I547" s="138">
        <v>5</v>
      </c>
      <c r="J547" s="141">
        <f>'เลย '!F99</f>
        <v>751516.77</v>
      </c>
      <c r="K547" s="142">
        <f>SUM('เลย '!AI99)</f>
        <v>871784.03</v>
      </c>
      <c r="L547" s="143">
        <f>'เลย '!AJ99</f>
        <v>3778306</v>
      </c>
      <c r="M547" s="143">
        <f>'เลย '!AK99</f>
        <v>3780585.04</v>
      </c>
      <c r="N547" s="139"/>
      <c r="O547" s="139"/>
      <c r="P547" s="139"/>
      <c r="Q547" s="131">
        <f t="shared" si="59"/>
        <v>-2279.0400000000373</v>
      </c>
      <c r="R547" s="132">
        <f t="shared" si="60"/>
        <v>618.17833769633512</v>
      </c>
    </row>
    <row r="548" spans="1:18" hidden="1" x14ac:dyDescent="0.35">
      <c r="A548" s="138">
        <v>17</v>
      </c>
      <c r="B548" s="139" t="s">
        <v>60</v>
      </c>
      <c r="C548" s="139" t="s">
        <v>397</v>
      </c>
      <c r="D548" s="139" t="s">
        <v>123</v>
      </c>
      <c r="E548" s="139" t="s">
        <v>398</v>
      </c>
      <c r="F548" s="139" t="s">
        <v>180</v>
      </c>
      <c r="G548" s="139" t="s">
        <v>784</v>
      </c>
      <c r="H548" s="140">
        <v>3215</v>
      </c>
      <c r="I548" s="138">
        <v>3</v>
      </c>
      <c r="J548" s="141">
        <f>'เลย '!F100</f>
        <v>241578.89</v>
      </c>
      <c r="K548" s="142">
        <f>SUM('เลย '!AI100)</f>
        <v>316841.01</v>
      </c>
      <c r="L548" s="143">
        <f>'เลย '!AJ100</f>
        <v>1337951.8</v>
      </c>
      <c r="M548" s="143">
        <f>'เลย '!AK100</f>
        <v>1318057.81</v>
      </c>
      <c r="N548" s="139"/>
      <c r="O548" s="139"/>
      <c r="P548" s="139"/>
      <c r="Q548" s="131">
        <f t="shared" si="59"/>
        <v>19893.989999999991</v>
      </c>
      <c r="R548" s="132">
        <f t="shared" si="60"/>
        <v>416.15919129082425</v>
      </c>
    </row>
    <row r="549" spans="1:18" hidden="1" x14ac:dyDescent="0.35">
      <c r="A549" s="138">
        <v>18</v>
      </c>
      <c r="B549" s="139" t="s">
        <v>60</v>
      </c>
      <c r="C549" s="139" t="s">
        <v>397</v>
      </c>
      <c r="D549" s="139" t="s">
        <v>123</v>
      </c>
      <c r="E549" s="139" t="s">
        <v>398</v>
      </c>
      <c r="F549" s="139" t="s">
        <v>180</v>
      </c>
      <c r="G549" s="139" t="s">
        <v>785</v>
      </c>
      <c r="H549" s="140">
        <v>4457</v>
      </c>
      <c r="I549" s="138">
        <v>3</v>
      </c>
      <c r="J549" s="141">
        <f>'เลย '!F101</f>
        <v>309409.3</v>
      </c>
      <c r="K549" s="142">
        <f>SUM('เลย '!AI101)</f>
        <v>336366.95999999996</v>
      </c>
      <c r="L549" s="143">
        <f>'เลย '!AJ101</f>
        <v>3228398.63</v>
      </c>
      <c r="M549" s="143">
        <f>'เลย '!AK101</f>
        <v>3501382.07</v>
      </c>
      <c r="N549" s="139"/>
      <c r="O549" s="139"/>
      <c r="P549" s="139"/>
      <c r="Q549" s="131">
        <f t="shared" si="59"/>
        <v>-272983.43999999994</v>
      </c>
      <c r="R549" s="132">
        <f t="shared" si="60"/>
        <v>724.34342158402512</v>
      </c>
    </row>
    <row r="550" spans="1:18" s="150" customFormat="1" hidden="1" x14ac:dyDescent="0.35">
      <c r="A550" s="144">
        <v>9</v>
      </c>
      <c r="B550" s="145" t="s">
        <v>60</v>
      </c>
      <c r="C550" s="145"/>
      <c r="D550" s="145"/>
      <c r="E550" s="145" t="s">
        <v>77</v>
      </c>
      <c r="F550" s="145"/>
      <c r="G550" s="145" t="s">
        <v>400</v>
      </c>
      <c r="H550" s="151">
        <f>SUM(H532:H549)</f>
        <v>73922</v>
      </c>
      <c r="I550" s="144"/>
      <c r="J550" s="147">
        <f>SUM(J532:J549)</f>
        <v>7353562.7299999986</v>
      </c>
      <c r="K550" s="147">
        <f t="shared" ref="K550:M550" si="63">SUM(K532:K549)</f>
        <v>8352864.8500000006</v>
      </c>
      <c r="L550" s="147">
        <f t="shared" si="63"/>
        <v>41986487.57</v>
      </c>
      <c r="M550" s="147">
        <f t="shared" si="63"/>
        <v>43427430.690000005</v>
      </c>
      <c r="N550" s="145">
        <v>17</v>
      </c>
      <c r="O550" s="145">
        <v>17</v>
      </c>
      <c r="P550" s="145">
        <f>N550-O550</f>
        <v>0</v>
      </c>
      <c r="Q550" s="148">
        <f t="shared" si="59"/>
        <v>-1440943.1200000048</v>
      </c>
      <c r="R550" s="149">
        <f>L550/H550</f>
        <v>567.98365263385733</v>
      </c>
    </row>
    <row r="551" spans="1:18" hidden="1" x14ac:dyDescent="0.35">
      <c r="A551" s="138">
        <v>1</v>
      </c>
      <c r="B551" s="139" t="s">
        <v>60</v>
      </c>
      <c r="C551" s="139" t="s">
        <v>401</v>
      </c>
      <c r="D551" s="139" t="s">
        <v>128</v>
      </c>
      <c r="E551" s="139" t="s">
        <v>402</v>
      </c>
      <c r="F551" s="139" t="s">
        <v>210</v>
      </c>
      <c r="G551" s="139" t="s">
        <v>403</v>
      </c>
      <c r="H551" s="140"/>
      <c r="I551" s="138"/>
      <c r="J551" s="141"/>
      <c r="K551" s="142"/>
      <c r="L551" s="143"/>
      <c r="M551" s="143"/>
      <c r="N551" s="139"/>
      <c r="O551" s="139"/>
      <c r="P551" s="139"/>
    </row>
    <row r="552" spans="1:18" hidden="1" x14ac:dyDescent="0.35">
      <c r="A552" s="138">
        <v>2</v>
      </c>
      <c r="B552" s="139" t="s">
        <v>60</v>
      </c>
      <c r="C552" s="139" t="s">
        <v>401</v>
      </c>
      <c r="D552" s="139" t="s">
        <v>128</v>
      </c>
      <c r="E552" s="139" t="s">
        <v>402</v>
      </c>
      <c r="F552" s="139" t="s">
        <v>180</v>
      </c>
      <c r="G552" s="139" t="s">
        <v>786</v>
      </c>
      <c r="H552" s="140">
        <v>2578</v>
      </c>
      <c r="I552" s="138">
        <v>2</v>
      </c>
      <c r="J552" s="141">
        <f>'เลย '!F102</f>
        <v>175407.2</v>
      </c>
      <c r="K552" s="142">
        <f>SUM('เลย '!AI102)</f>
        <v>233767.57</v>
      </c>
      <c r="L552" s="143">
        <f>'เลย '!AJ102</f>
        <v>2497914.42</v>
      </c>
      <c r="M552" s="143">
        <f>'เลย '!AK102</f>
        <v>2360291.7999999998</v>
      </c>
      <c r="N552" s="139"/>
      <c r="O552" s="139"/>
      <c r="P552" s="139"/>
      <c r="Q552" s="131">
        <f t="shared" si="59"/>
        <v>137622.62000000011</v>
      </c>
      <c r="R552" s="132">
        <f t="shared" si="60"/>
        <v>968.93499612102403</v>
      </c>
    </row>
    <row r="553" spans="1:18" hidden="1" x14ac:dyDescent="0.35">
      <c r="A553" s="138">
        <v>3</v>
      </c>
      <c r="B553" s="139" t="s">
        <v>60</v>
      </c>
      <c r="C553" s="139" t="s">
        <v>401</v>
      </c>
      <c r="D553" s="139" t="s">
        <v>128</v>
      </c>
      <c r="E553" s="139" t="s">
        <v>402</v>
      </c>
      <c r="F553" s="139" t="s">
        <v>180</v>
      </c>
      <c r="G553" s="139" t="s">
        <v>787</v>
      </c>
      <c r="H553" s="140">
        <v>5205</v>
      </c>
      <c r="I553" s="138">
        <v>4</v>
      </c>
      <c r="J553" s="141">
        <f>'เลย '!F103</f>
        <v>542353.24</v>
      </c>
      <c r="K553" s="142">
        <f>SUM('เลย '!AI103)</f>
        <v>565878.51</v>
      </c>
      <c r="L553" s="143">
        <f>'เลย '!AJ103</f>
        <v>1388777.04</v>
      </c>
      <c r="M553" s="143">
        <f>'เลย '!AK103</f>
        <v>1114692.21</v>
      </c>
      <c r="N553" s="139"/>
      <c r="O553" s="139"/>
      <c r="P553" s="139"/>
      <c r="Q553" s="131">
        <f t="shared" si="59"/>
        <v>274084.83000000007</v>
      </c>
      <c r="R553" s="132">
        <f t="shared" si="60"/>
        <v>266.81595389048994</v>
      </c>
    </row>
    <row r="554" spans="1:18" hidden="1" x14ac:dyDescent="0.35">
      <c r="A554" s="138">
        <v>4</v>
      </c>
      <c r="B554" s="139" t="s">
        <v>60</v>
      </c>
      <c r="C554" s="139" t="s">
        <v>401</v>
      </c>
      <c r="D554" s="139" t="s">
        <v>128</v>
      </c>
      <c r="E554" s="139" t="s">
        <v>402</v>
      </c>
      <c r="F554" s="139" t="s">
        <v>180</v>
      </c>
      <c r="G554" s="139" t="s">
        <v>788</v>
      </c>
      <c r="H554" s="140">
        <v>3001</v>
      </c>
      <c r="I554" s="138">
        <v>3</v>
      </c>
      <c r="J554" s="141">
        <f>'เลย '!F104</f>
        <v>108803.13</v>
      </c>
      <c r="K554" s="142">
        <f>SUM('เลย '!AI104)</f>
        <v>94135.930000000008</v>
      </c>
      <c r="L554" s="143">
        <f>'เลย '!AJ104</f>
        <v>2693964.12</v>
      </c>
      <c r="M554" s="143">
        <f>'เลย '!AK104</f>
        <v>2487526.06</v>
      </c>
      <c r="N554" s="139"/>
      <c r="O554" s="139"/>
      <c r="P554" s="139"/>
      <c r="Q554" s="131">
        <f t="shared" si="59"/>
        <v>206438.06000000006</v>
      </c>
      <c r="R554" s="132">
        <f t="shared" si="60"/>
        <v>897.68881039653456</v>
      </c>
    </row>
    <row r="555" spans="1:18" x14ac:dyDescent="0.35">
      <c r="A555" s="138">
        <v>5</v>
      </c>
      <c r="B555" s="139" t="s">
        <v>60</v>
      </c>
      <c r="C555" s="139" t="s">
        <v>401</v>
      </c>
      <c r="D555" s="139" t="s">
        <v>128</v>
      </c>
      <c r="E555" s="139" t="s">
        <v>402</v>
      </c>
      <c r="F555" s="139" t="s">
        <v>180</v>
      </c>
      <c r="G555" s="139" t="s">
        <v>789</v>
      </c>
      <c r="H555" s="140">
        <v>3193</v>
      </c>
      <c r="I555" s="138">
        <v>3</v>
      </c>
      <c r="J555" s="141">
        <f>'เลย '!F105</f>
        <v>0</v>
      </c>
      <c r="K555" s="303">
        <f>SUM('เลย '!AI105)</f>
        <v>0</v>
      </c>
      <c r="L555" s="143">
        <f>'เลย '!AJ105</f>
        <v>0</v>
      </c>
      <c r="M555" s="143">
        <f>'เลย '!AK105</f>
        <v>0</v>
      </c>
      <c r="N555" s="139"/>
      <c r="O555" s="139"/>
      <c r="P555" s="139"/>
      <c r="Q555" s="131">
        <f t="shared" si="59"/>
        <v>0</v>
      </c>
      <c r="R555" s="132">
        <f t="shared" si="60"/>
        <v>0</v>
      </c>
    </row>
    <row r="556" spans="1:18" hidden="1" x14ac:dyDescent="0.35">
      <c r="A556" s="138">
        <v>6</v>
      </c>
      <c r="B556" s="139" t="s">
        <v>60</v>
      </c>
      <c r="C556" s="139" t="s">
        <v>401</v>
      </c>
      <c r="D556" s="139" t="s">
        <v>128</v>
      </c>
      <c r="E556" s="139" t="s">
        <v>402</v>
      </c>
      <c r="F556" s="139" t="s">
        <v>180</v>
      </c>
      <c r="G556" s="139" t="s">
        <v>790</v>
      </c>
      <c r="H556" s="140">
        <v>4152</v>
      </c>
      <c r="I556" s="138">
        <v>3</v>
      </c>
      <c r="J556" s="141">
        <f>'เลย '!F106</f>
        <v>275788.46000000002</v>
      </c>
      <c r="K556" s="142">
        <f>SUM('เลย '!AI106)</f>
        <v>359987.08000000007</v>
      </c>
      <c r="L556" s="143">
        <f>'เลย '!AJ106</f>
        <v>1730017.8599999999</v>
      </c>
      <c r="M556" s="143">
        <f>'เลย '!AK106</f>
        <v>1073850.44</v>
      </c>
      <c r="N556" s="139"/>
      <c r="O556" s="139"/>
      <c r="P556" s="139"/>
      <c r="Q556" s="131">
        <f t="shared" si="59"/>
        <v>656167.41999999993</v>
      </c>
      <c r="R556" s="132">
        <f t="shared" si="60"/>
        <v>416.67096820809246</v>
      </c>
    </row>
    <row r="557" spans="1:18" s="150" customFormat="1" hidden="1" x14ac:dyDescent="0.35">
      <c r="A557" s="144">
        <v>10</v>
      </c>
      <c r="B557" s="145" t="s">
        <v>60</v>
      </c>
      <c r="C557" s="145"/>
      <c r="D557" s="145"/>
      <c r="E557" s="145" t="s">
        <v>77</v>
      </c>
      <c r="F557" s="145"/>
      <c r="G557" s="145" t="s">
        <v>404</v>
      </c>
      <c r="H557" s="151">
        <f>SUM(H551:H556)</f>
        <v>18129</v>
      </c>
      <c r="I557" s="144"/>
      <c r="J557" s="147">
        <f>SUM(J551:J556)</f>
        <v>1102352.03</v>
      </c>
      <c r="K557" s="147">
        <f t="shared" ref="K557:M557" si="64">SUM(K551:K556)</f>
        <v>1253769.0900000003</v>
      </c>
      <c r="L557" s="147">
        <f t="shared" si="64"/>
        <v>8310673.4399999995</v>
      </c>
      <c r="M557" s="147">
        <f t="shared" si="64"/>
        <v>7036360.5099999998</v>
      </c>
      <c r="N557" s="145">
        <v>5</v>
      </c>
      <c r="O557" s="145">
        <v>4</v>
      </c>
      <c r="P557" s="145">
        <f>N557-O557</f>
        <v>1</v>
      </c>
      <c r="Q557" s="148">
        <f t="shared" si="59"/>
        <v>1274312.9299999997</v>
      </c>
      <c r="R557" s="149">
        <f>L557/H557</f>
        <v>458.41874565613102</v>
      </c>
    </row>
    <row r="558" spans="1:18" hidden="1" x14ac:dyDescent="0.35">
      <c r="A558" s="138">
        <v>1</v>
      </c>
      <c r="B558" s="139" t="s">
        <v>60</v>
      </c>
      <c r="C558" s="139" t="s">
        <v>405</v>
      </c>
      <c r="D558" s="139" t="s">
        <v>133</v>
      </c>
      <c r="E558" s="139" t="s">
        <v>406</v>
      </c>
      <c r="F558" s="139" t="s">
        <v>210</v>
      </c>
      <c r="G558" s="139" t="s">
        <v>407</v>
      </c>
      <c r="H558" s="140"/>
      <c r="I558" s="138"/>
      <c r="J558" s="141"/>
      <c r="K558" s="142"/>
      <c r="L558" s="143"/>
      <c r="M558" s="143"/>
      <c r="N558" s="139"/>
      <c r="O558" s="139"/>
      <c r="P558" s="139"/>
    </row>
    <row r="559" spans="1:18" hidden="1" x14ac:dyDescent="0.35">
      <c r="A559" s="138">
        <v>2</v>
      </c>
      <c r="B559" s="139" t="s">
        <v>60</v>
      </c>
      <c r="C559" s="139" t="s">
        <v>405</v>
      </c>
      <c r="D559" s="139" t="s">
        <v>133</v>
      </c>
      <c r="E559" s="139" t="s">
        <v>406</v>
      </c>
      <c r="F559" s="139" t="s">
        <v>180</v>
      </c>
      <c r="G559" s="139" t="s">
        <v>791</v>
      </c>
      <c r="H559" s="140">
        <v>4559</v>
      </c>
      <c r="I559" s="138">
        <v>4</v>
      </c>
      <c r="J559" s="141">
        <f>'เลย '!F107</f>
        <v>296406.78999999998</v>
      </c>
      <c r="K559" s="142">
        <f>SUM('เลย '!AI107)</f>
        <v>402932.31</v>
      </c>
      <c r="L559" s="143">
        <f>'เลย '!AJ107</f>
        <v>3523210.24</v>
      </c>
      <c r="M559" s="143">
        <f>'เลย '!AK107</f>
        <v>3141833.4899999998</v>
      </c>
      <c r="N559" s="139"/>
      <c r="O559" s="139"/>
      <c r="P559" s="139"/>
      <c r="Q559" s="131">
        <f t="shared" si="59"/>
        <v>381376.75000000047</v>
      </c>
      <c r="R559" s="132">
        <f t="shared" si="60"/>
        <v>772.80329896907222</v>
      </c>
    </row>
    <row r="560" spans="1:18" hidden="1" x14ac:dyDescent="0.35">
      <c r="A560" s="138">
        <v>3</v>
      </c>
      <c r="B560" s="139" t="s">
        <v>60</v>
      </c>
      <c r="C560" s="139" t="s">
        <v>405</v>
      </c>
      <c r="D560" s="139" t="s">
        <v>133</v>
      </c>
      <c r="E560" s="139" t="s">
        <v>406</v>
      </c>
      <c r="F560" s="139" t="s">
        <v>180</v>
      </c>
      <c r="G560" s="139" t="s">
        <v>792</v>
      </c>
      <c r="H560" s="140">
        <v>1402</v>
      </c>
      <c r="I560" s="138">
        <v>1</v>
      </c>
      <c r="J560" s="141">
        <f>'เลย '!F108</f>
        <v>121091.73</v>
      </c>
      <c r="K560" s="142">
        <f>SUM('เลย '!AI108)</f>
        <v>175489.22</v>
      </c>
      <c r="L560" s="143">
        <f>'เลย '!AJ108</f>
        <v>2023091.6099999999</v>
      </c>
      <c r="M560" s="143">
        <f>'เลย '!AK108</f>
        <v>1999384.7799999998</v>
      </c>
      <c r="N560" s="139"/>
      <c r="O560" s="139"/>
      <c r="P560" s="139"/>
      <c r="Q560" s="131">
        <f t="shared" si="59"/>
        <v>23706.830000000075</v>
      </c>
      <c r="R560" s="132">
        <f>L560/H560</f>
        <v>1443.0040014265335</v>
      </c>
    </row>
    <row r="561" spans="1:18" hidden="1" x14ac:dyDescent="0.35">
      <c r="A561" s="138">
        <v>4</v>
      </c>
      <c r="B561" s="139" t="s">
        <v>60</v>
      </c>
      <c r="C561" s="139" t="s">
        <v>405</v>
      </c>
      <c r="D561" s="139" t="s">
        <v>133</v>
      </c>
      <c r="E561" s="139" t="s">
        <v>406</v>
      </c>
      <c r="F561" s="139" t="s">
        <v>180</v>
      </c>
      <c r="G561" s="139" t="s">
        <v>793</v>
      </c>
      <c r="H561" s="140">
        <v>4041</v>
      </c>
      <c r="I561" s="138">
        <v>3</v>
      </c>
      <c r="J561" s="141">
        <f>'เลย '!F109</f>
        <v>144567.84</v>
      </c>
      <c r="K561" s="142">
        <f>SUM('เลย '!AI109)</f>
        <v>185597.37999999998</v>
      </c>
      <c r="L561" s="143">
        <f>'เลย '!AJ109</f>
        <v>2011041.8199999998</v>
      </c>
      <c r="M561" s="143">
        <f>'เลย '!AK109</f>
        <v>2050177.86</v>
      </c>
      <c r="N561" s="139"/>
      <c r="O561" s="139"/>
      <c r="P561" s="139"/>
      <c r="Q561" s="131">
        <f t="shared" si="59"/>
        <v>-39136.04000000027</v>
      </c>
      <c r="R561" s="132">
        <f t="shared" si="60"/>
        <v>497.65944568176189</v>
      </c>
    </row>
    <row r="562" spans="1:18" hidden="1" x14ac:dyDescent="0.35">
      <c r="A562" s="138">
        <v>5</v>
      </c>
      <c r="B562" s="139" t="s">
        <v>60</v>
      </c>
      <c r="C562" s="139" t="s">
        <v>405</v>
      </c>
      <c r="D562" s="139" t="s">
        <v>133</v>
      </c>
      <c r="E562" s="139" t="s">
        <v>406</v>
      </c>
      <c r="F562" s="139" t="s">
        <v>180</v>
      </c>
      <c r="G562" s="139" t="s">
        <v>794</v>
      </c>
      <c r="H562" s="140">
        <v>3664</v>
      </c>
      <c r="I562" s="138">
        <v>3</v>
      </c>
      <c r="J562" s="141">
        <f>'เลย '!F110</f>
        <v>351380.35</v>
      </c>
      <c r="K562" s="142">
        <f>SUM('เลย '!AI110)</f>
        <v>407143.76</v>
      </c>
      <c r="L562" s="143">
        <f>'เลย '!AJ110</f>
        <v>2332311.09</v>
      </c>
      <c r="M562" s="143">
        <f>'เลย '!AK110</f>
        <v>2280747.02</v>
      </c>
      <c r="N562" s="139"/>
      <c r="O562" s="139"/>
      <c r="P562" s="139"/>
      <c r="Q562" s="131">
        <f t="shared" si="59"/>
        <v>51564.069999999832</v>
      </c>
      <c r="R562" s="132">
        <f t="shared" si="60"/>
        <v>636.54778657205236</v>
      </c>
    </row>
    <row r="563" spans="1:18" hidden="1" x14ac:dyDescent="0.35">
      <c r="A563" s="138">
        <v>6</v>
      </c>
      <c r="B563" s="139" t="s">
        <v>60</v>
      </c>
      <c r="C563" s="139" t="s">
        <v>405</v>
      </c>
      <c r="D563" s="139" t="s">
        <v>133</v>
      </c>
      <c r="E563" s="139" t="s">
        <v>406</v>
      </c>
      <c r="F563" s="139" t="s">
        <v>180</v>
      </c>
      <c r="G563" s="139" t="s">
        <v>795</v>
      </c>
      <c r="H563" s="140">
        <v>1748</v>
      </c>
      <c r="I563" s="138">
        <v>2</v>
      </c>
      <c r="J563" s="141">
        <f>'เลย '!F111</f>
        <v>64124.54</v>
      </c>
      <c r="K563" s="142">
        <f>SUM('เลย '!AI111)</f>
        <v>81856.02</v>
      </c>
      <c r="L563" s="143">
        <f>'เลย '!AJ111</f>
        <v>1462392.48</v>
      </c>
      <c r="M563" s="143">
        <f>'เลย '!AK111</f>
        <v>1462263.77</v>
      </c>
      <c r="N563" s="139"/>
      <c r="O563" s="139"/>
      <c r="P563" s="139"/>
      <c r="Q563" s="131">
        <f t="shared" si="59"/>
        <v>128.70999999996275</v>
      </c>
      <c r="R563" s="132">
        <f t="shared" si="60"/>
        <v>836.60897025171619</v>
      </c>
    </row>
    <row r="564" spans="1:18" s="150" customFormat="1" hidden="1" x14ac:dyDescent="0.35">
      <c r="A564" s="144">
        <v>11</v>
      </c>
      <c r="B564" s="145" t="s">
        <v>60</v>
      </c>
      <c r="C564" s="145"/>
      <c r="D564" s="145"/>
      <c r="E564" s="145" t="s">
        <v>77</v>
      </c>
      <c r="F564" s="145"/>
      <c r="G564" s="145" t="s">
        <v>408</v>
      </c>
      <c r="H564" s="151">
        <f>SUM(H558:H563)</f>
        <v>15414</v>
      </c>
      <c r="I564" s="144"/>
      <c r="J564" s="147">
        <f>SUM(J558:J563)</f>
        <v>977571.25</v>
      </c>
      <c r="K564" s="147">
        <f t="shared" ref="K564:M564" si="65">SUM(K558:K563)</f>
        <v>1253018.69</v>
      </c>
      <c r="L564" s="147">
        <f t="shared" si="65"/>
        <v>11352047.24</v>
      </c>
      <c r="M564" s="147">
        <f t="shared" si="65"/>
        <v>10934406.92</v>
      </c>
      <c r="N564" s="145">
        <v>5</v>
      </c>
      <c r="O564" s="145">
        <v>5</v>
      </c>
      <c r="P564" s="145">
        <f>N564-O564</f>
        <v>0</v>
      </c>
      <c r="Q564" s="148">
        <f t="shared" si="59"/>
        <v>417640.3200000003</v>
      </c>
      <c r="R564" s="149">
        <f>L564/H564</f>
        <v>736.47640067471127</v>
      </c>
    </row>
    <row r="565" spans="1:18" hidden="1" x14ac:dyDescent="0.35">
      <c r="A565" s="138">
        <v>1</v>
      </c>
      <c r="B565" s="139" t="s">
        <v>60</v>
      </c>
      <c r="C565" s="139" t="s">
        <v>409</v>
      </c>
      <c r="D565" s="139" t="s">
        <v>137</v>
      </c>
      <c r="E565" s="139" t="s">
        <v>410</v>
      </c>
      <c r="F565" s="139" t="s">
        <v>210</v>
      </c>
      <c r="G565" s="139" t="s">
        <v>411</v>
      </c>
      <c r="H565" s="140"/>
      <c r="I565" s="138"/>
      <c r="J565" s="141"/>
      <c r="K565" s="142"/>
      <c r="L565" s="143"/>
      <c r="M565" s="143"/>
      <c r="N565" s="139"/>
      <c r="O565" s="139"/>
      <c r="P565" s="139"/>
    </row>
    <row r="566" spans="1:18" hidden="1" x14ac:dyDescent="0.35">
      <c r="A566" s="138">
        <v>2</v>
      </c>
      <c r="B566" s="139" t="s">
        <v>60</v>
      </c>
      <c r="C566" s="139" t="s">
        <v>409</v>
      </c>
      <c r="D566" s="139" t="s">
        <v>137</v>
      </c>
      <c r="E566" s="139" t="s">
        <v>410</v>
      </c>
      <c r="F566" s="139" t="s">
        <v>180</v>
      </c>
      <c r="G566" s="139" t="s">
        <v>796</v>
      </c>
      <c r="H566" s="140">
        <v>5082</v>
      </c>
      <c r="I566" s="138">
        <v>4</v>
      </c>
      <c r="J566" s="141">
        <f>'เลย '!F112</f>
        <v>1081851.21</v>
      </c>
      <c r="K566" s="142">
        <f>SUM('เลย '!AI112)</f>
        <v>1227078.3899999999</v>
      </c>
      <c r="L566" s="143">
        <f>'เลย '!AJ112</f>
        <v>4029648.3899999997</v>
      </c>
      <c r="M566" s="143">
        <f>'เลย '!AK112</f>
        <v>3078039.67</v>
      </c>
      <c r="N566" s="139"/>
      <c r="O566" s="139"/>
      <c r="P566" s="139"/>
      <c r="Q566" s="131">
        <f t="shared" si="59"/>
        <v>951608.71999999974</v>
      </c>
      <c r="R566" s="132">
        <f t="shared" si="60"/>
        <v>792.92569657615104</v>
      </c>
    </row>
    <row r="567" spans="1:18" hidden="1" x14ac:dyDescent="0.35">
      <c r="A567" s="138">
        <v>3</v>
      </c>
      <c r="B567" s="139" t="s">
        <v>60</v>
      </c>
      <c r="C567" s="139" t="s">
        <v>409</v>
      </c>
      <c r="D567" s="139" t="s">
        <v>137</v>
      </c>
      <c r="E567" s="139" t="s">
        <v>410</v>
      </c>
      <c r="F567" s="139" t="s">
        <v>180</v>
      </c>
      <c r="G567" s="139" t="s">
        <v>797</v>
      </c>
      <c r="H567" s="140">
        <v>5235</v>
      </c>
      <c r="I567" s="138">
        <v>4</v>
      </c>
      <c r="J567" s="141">
        <f>'เลย '!F113</f>
        <v>471495.35</v>
      </c>
      <c r="K567" s="142">
        <f>SUM('เลย '!AI113)</f>
        <v>294742.74</v>
      </c>
      <c r="L567" s="143">
        <f>'เลย '!AJ113</f>
        <v>3230384.31</v>
      </c>
      <c r="M567" s="143">
        <f>'เลย '!AK113</f>
        <v>3276357.5</v>
      </c>
      <c r="N567" s="139"/>
      <c r="O567" s="139"/>
      <c r="P567" s="139"/>
      <c r="Q567" s="131">
        <f t="shared" si="59"/>
        <v>-45973.189999999944</v>
      </c>
      <c r="R567" s="132">
        <f t="shared" si="60"/>
        <v>617.07436676217765</v>
      </c>
    </row>
    <row r="568" spans="1:18" hidden="1" x14ac:dyDescent="0.35">
      <c r="A568" s="138">
        <v>4</v>
      </c>
      <c r="B568" s="139" t="s">
        <v>60</v>
      </c>
      <c r="C568" s="139" t="s">
        <v>409</v>
      </c>
      <c r="D568" s="139" t="s">
        <v>137</v>
      </c>
      <c r="E568" s="139" t="s">
        <v>410</v>
      </c>
      <c r="F568" s="139" t="s">
        <v>180</v>
      </c>
      <c r="G568" s="139" t="s">
        <v>798</v>
      </c>
      <c r="H568" s="140">
        <v>2707</v>
      </c>
      <c r="I568" s="138">
        <v>2</v>
      </c>
      <c r="J568" s="141">
        <f>'เลย '!F114</f>
        <v>421409.93</v>
      </c>
      <c r="K568" s="142">
        <f>SUM('เลย '!AI114)</f>
        <v>406714.63</v>
      </c>
      <c r="L568" s="143">
        <f>'เลย '!AJ114</f>
        <v>1952733.58</v>
      </c>
      <c r="M568" s="143">
        <f>'เลย '!AK114</f>
        <v>1742864.53</v>
      </c>
      <c r="N568" s="139"/>
      <c r="O568" s="139"/>
      <c r="P568" s="139"/>
      <c r="Q568" s="131">
        <f t="shared" si="59"/>
        <v>209869.05000000005</v>
      </c>
      <c r="R568" s="132">
        <f t="shared" si="60"/>
        <v>721.36445511636498</v>
      </c>
    </row>
    <row r="569" spans="1:18" hidden="1" x14ac:dyDescent="0.35">
      <c r="A569" s="138">
        <v>5</v>
      </c>
      <c r="B569" s="139" t="s">
        <v>60</v>
      </c>
      <c r="C569" s="139" t="s">
        <v>409</v>
      </c>
      <c r="D569" s="139" t="s">
        <v>137</v>
      </c>
      <c r="E569" s="139" t="s">
        <v>410</v>
      </c>
      <c r="F569" s="139" t="s">
        <v>180</v>
      </c>
      <c r="G569" s="139" t="s">
        <v>799</v>
      </c>
      <c r="H569" s="140">
        <v>4511</v>
      </c>
      <c r="I569" s="138">
        <v>4</v>
      </c>
      <c r="J569" s="141">
        <f>'เลย '!F115</f>
        <v>702989.35</v>
      </c>
      <c r="K569" s="142">
        <f>SUM('เลย '!AI115)</f>
        <v>803808.64</v>
      </c>
      <c r="L569" s="143">
        <f>'เลย '!AJ115</f>
        <v>3560949.99</v>
      </c>
      <c r="M569" s="143">
        <f>'เลย '!AK115</f>
        <v>2757575.82</v>
      </c>
      <c r="N569" s="139"/>
      <c r="O569" s="139"/>
      <c r="P569" s="139"/>
      <c r="Q569" s="131">
        <f t="shared" si="59"/>
        <v>803374.17000000039</v>
      </c>
      <c r="R569" s="132">
        <f t="shared" si="60"/>
        <v>789.39259365994246</v>
      </c>
    </row>
    <row r="570" spans="1:18" hidden="1" x14ac:dyDescent="0.35">
      <c r="A570" s="138">
        <v>6</v>
      </c>
      <c r="B570" s="139" t="s">
        <v>60</v>
      </c>
      <c r="C570" s="139" t="s">
        <v>409</v>
      </c>
      <c r="D570" s="139" t="s">
        <v>137</v>
      </c>
      <c r="E570" s="139" t="s">
        <v>410</v>
      </c>
      <c r="F570" s="139" t="s">
        <v>180</v>
      </c>
      <c r="G570" s="139" t="s">
        <v>800</v>
      </c>
      <c r="H570" s="140">
        <v>1392</v>
      </c>
      <c r="I570" s="138">
        <v>1</v>
      </c>
      <c r="J570" s="141">
        <f>'เลย '!F116</f>
        <v>132479.67000000001</v>
      </c>
      <c r="K570" s="142">
        <f>SUM('เลย '!AI116)</f>
        <v>149423.46000000002</v>
      </c>
      <c r="L570" s="143">
        <f>'เลย '!AJ116</f>
        <v>1274614.6499999999</v>
      </c>
      <c r="M570" s="143">
        <f>'เลย '!AK116</f>
        <v>1220086.5699999998</v>
      </c>
      <c r="N570" s="139"/>
      <c r="O570" s="139"/>
      <c r="P570" s="139"/>
      <c r="Q570" s="131">
        <f t="shared" si="59"/>
        <v>54528.080000000075</v>
      </c>
      <c r="R570" s="132">
        <f t="shared" si="60"/>
        <v>915.67144396551714</v>
      </c>
    </row>
    <row r="571" spans="1:18" hidden="1" x14ac:dyDescent="0.35">
      <c r="A571" s="138">
        <v>7</v>
      </c>
      <c r="B571" s="139" t="s">
        <v>60</v>
      </c>
      <c r="C571" s="139" t="s">
        <v>409</v>
      </c>
      <c r="D571" s="139" t="s">
        <v>137</v>
      </c>
      <c r="E571" s="139" t="s">
        <v>410</v>
      </c>
      <c r="F571" s="139" t="s">
        <v>180</v>
      </c>
      <c r="G571" s="139" t="s">
        <v>801</v>
      </c>
      <c r="H571" s="140">
        <v>4729</v>
      </c>
      <c r="I571" s="138">
        <v>4</v>
      </c>
      <c r="J571" s="141">
        <f>'เลย '!F117</f>
        <v>738006.87</v>
      </c>
      <c r="K571" s="142">
        <f>SUM('เลย '!AI117)</f>
        <v>154098.34999999998</v>
      </c>
      <c r="L571" s="143">
        <f>'เลย '!AJ117</f>
        <v>4051520.65</v>
      </c>
      <c r="M571" s="143">
        <f>'เลย '!AK117</f>
        <v>4269585.7700000005</v>
      </c>
      <c r="N571" s="139"/>
      <c r="O571" s="139"/>
      <c r="P571" s="139"/>
      <c r="Q571" s="131">
        <f t="shared" si="59"/>
        <v>-218065.12000000058</v>
      </c>
      <c r="R571" s="132">
        <f t="shared" si="60"/>
        <v>856.73940579403677</v>
      </c>
    </row>
    <row r="572" spans="1:18" s="150" customFormat="1" hidden="1" x14ac:dyDescent="0.35">
      <c r="A572" s="144">
        <v>12</v>
      </c>
      <c r="B572" s="145" t="s">
        <v>60</v>
      </c>
      <c r="C572" s="145"/>
      <c r="D572" s="145"/>
      <c r="E572" s="145" t="s">
        <v>77</v>
      </c>
      <c r="F572" s="145"/>
      <c r="G572" s="145" t="s">
        <v>412</v>
      </c>
      <c r="H572" s="151">
        <f>SUM(H565:H571)</f>
        <v>23656</v>
      </c>
      <c r="I572" s="144"/>
      <c r="J572" s="147">
        <f>SUM(J565:J571)</f>
        <v>3548232.38</v>
      </c>
      <c r="K572" s="147">
        <f t="shared" ref="K572:M572" si="66">SUM(K565:K571)</f>
        <v>3035866.21</v>
      </c>
      <c r="L572" s="147">
        <f t="shared" si="66"/>
        <v>18099851.57</v>
      </c>
      <c r="M572" s="147">
        <f t="shared" si="66"/>
        <v>16344509.859999999</v>
      </c>
      <c r="N572" s="145">
        <v>6</v>
      </c>
      <c r="O572" s="145">
        <v>6</v>
      </c>
      <c r="P572" s="145">
        <f>N572-O572</f>
        <v>0</v>
      </c>
      <c r="Q572" s="148">
        <f t="shared" si="59"/>
        <v>1755341.7100000009</v>
      </c>
      <c r="R572" s="149">
        <f>L572/H572</f>
        <v>765.12730681433891</v>
      </c>
    </row>
    <row r="573" spans="1:18" hidden="1" x14ac:dyDescent="0.35">
      <c r="A573" s="138">
        <v>1</v>
      </c>
      <c r="B573" s="139" t="s">
        <v>60</v>
      </c>
      <c r="C573" s="139" t="s">
        <v>413</v>
      </c>
      <c r="D573" s="139" t="s">
        <v>144</v>
      </c>
      <c r="E573" s="139" t="s">
        <v>414</v>
      </c>
      <c r="F573" s="139" t="s">
        <v>210</v>
      </c>
      <c r="G573" s="139" t="s">
        <v>415</v>
      </c>
      <c r="H573" s="140"/>
      <c r="I573" s="138"/>
      <c r="J573" s="141"/>
      <c r="K573" s="142"/>
      <c r="L573" s="143"/>
      <c r="M573" s="143"/>
      <c r="N573" s="139"/>
      <c r="O573" s="139"/>
      <c r="P573" s="139"/>
    </row>
    <row r="574" spans="1:18" hidden="1" x14ac:dyDescent="0.35">
      <c r="A574" s="138">
        <v>2</v>
      </c>
      <c r="B574" s="139" t="s">
        <v>60</v>
      </c>
      <c r="C574" s="139" t="s">
        <v>413</v>
      </c>
      <c r="D574" s="139" t="s">
        <v>144</v>
      </c>
      <c r="E574" s="139" t="s">
        <v>414</v>
      </c>
      <c r="F574" s="139" t="s">
        <v>180</v>
      </c>
      <c r="G574" s="139" t="s">
        <v>802</v>
      </c>
      <c r="H574" s="140">
        <v>3571</v>
      </c>
      <c r="I574" s="138">
        <v>3</v>
      </c>
      <c r="J574" s="141">
        <f>'เลย '!F118</f>
        <v>515056.66</v>
      </c>
      <c r="K574" s="142">
        <f>SUM('เลย '!AI118)</f>
        <v>464000.48999999987</v>
      </c>
      <c r="L574" s="143">
        <f>'เลย '!AJ118</f>
        <v>2245506.5300000003</v>
      </c>
      <c r="M574" s="143">
        <f>'เลย '!AK118</f>
        <v>2010069.5499999998</v>
      </c>
      <c r="N574" s="139"/>
      <c r="O574" s="139"/>
      <c r="P574" s="139"/>
      <c r="Q574" s="131">
        <f t="shared" si="59"/>
        <v>235436.98000000045</v>
      </c>
      <c r="R574" s="132">
        <f t="shared" si="60"/>
        <v>628.81728647437694</v>
      </c>
    </row>
    <row r="575" spans="1:18" hidden="1" x14ac:dyDescent="0.35">
      <c r="A575" s="138">
        <v>3</v>
      </c>
      <c r="B575" s="139" t="s">
        <v>60</v>
      </c>
      <c r="C575" s="139" t="s">
        <v>413</v>
      </c>
      <c r="D575" s="139" t="s">
        <v>144</v>
      </c>
      <c r="E575" s="139" t="s">
        <v>414</v>
      </c>
      <c r="F575" s="139" t="s">
        <v>180</v>
      </c>
      <c r="G575" s="139" t="s">
        <v>803</v>
      </c>
      <c r="H575" s="140">
        <v>3383</v>
      </c>
      <c r="I575" s="138">
        <v>3</v>
      </c>
      <c r="J575" s="141">
        <f>'เลย '!F119</f>
        <v>676948.31</v>
      </c>
      <c r="K575" s="142">
        <f>SUM('เลย '!AI119)</f>
        <v>541254.42000000004</v>
      </c>
      <c r="L575" s="143">
        <f>'เลย '!AJ119</f>
        <v>1711946.41</v>
      </c>
      <c r="M575" s="143">
        <f>'เลย '!AK119</f>
        <v>1735195.07</v>
      </c>
      <c r="N575" s="139"/>
      <c r="O575" s="139"/>
      <c r="P575" s="139"/>
      <c r="Q575" s="131">
        <f t="shared" si="59"/>
        <v>-23248.660000000149</v>
      </c>
      <c r="R575" s="132">
        <f t="shared" si="60"/>
        <v>506.04386934673363</v>
      </c>
    </row>
    <row r="576" spans="1:18" hidden="1" x14ac:dyDescent="0.35">
      <c r="A576" s="138">
        <v>4</v>
      </c>
      <c r="B576" s="139" t="s">
        <v>60</v>
      </c>
      <c r="C576" s="139" t="s">
        <v>413</v>
      </c>
      <c r="D576" s="139" t="s">
        <v>144</v>
      </c>
      <c r="E576" s="139" t="s">
        <v>414</v>
      </c>
      <c r="F576" s="139" t="s">
        <v>180</v>
      </c>
      <c r="G576" s="139" t="s">
        <v>804</v>
      </c>
      <c r="H576" s="140">
        <v>3666</v>
      </c>
      <c r="I576" s="138">
        <v>3</v>
      </c>
      <c r="J576" s="141">
        <f>'เลย '!F120</f>
        <v>892501.45</v>
      </c>
      <c r="K576" s="142">
        <f>SUM('เลย '!AI120)</f>
        <v>804688.5</v>
      </c>
      <c r="L576" s="143">
        <f>'เลย '!AJ120</f>
        <v>2490325.4299999997</v>
      </c>
      <c r="M576" s="143">
        <f>'เลย '!AK120</f>
        <v>2291176.5700000003</v>
      </c>
      <c r="N576" s="139"/>
      <c r="O576" s="139"/>
      <c r="P576" s="139"/>
      <c r="Q576" s="131">
        <f t="shared" si="59"/>
        <v>199148.8599999994</v>
      </c>
      <c r="R576" s="132">
        <f t="shared" si="60"/>
        <v>679.30317239498083</v>
      </c>
    </row>
    <row r="577" spans="1:18" hidden="1" x14ac:dyDescent="0.35">
      <c r="A577" s="138">
        <v>5</v>
      </c>
      <c r="B577" s="139" t="s">
        <v>60</v>
      </c>
      <c r="C577" s="139" t="s">
        <v>413</v>
      </c>
      <c r="D577" s="139" t="s">
        <v>144</v>
      </c>
      <c r="E577" s="139" t="s">
        <v>414</v>
      </c>
      <c r="F577" s="139" t="s">
        <v>180</v>
      </c>
      <c r="G577" s="139" t="s">
        <v>805</v>
      </c>
      <c r="H577" s="140">
        <v>4139</v>
      </c>
      <c r="I577" s="138">
        <v>3</v>
      </c>
      <c r="J577" s="141">
        <f>'เลย '!F121</f>
        <v>312103.62</v>
      </c>
      <c r="K577" s="142">
        <f>SUM('เลย '!AI121)</f>
        <v>234343.25</v>
      </c>
      <c r="L577" s="143">
        <f>'เลย '!AJ121</f>
        <v>2078133.17</v>
      </c>
      <c r="M577" s="143">
        <f>'เลย '!AK121</f>
        <v>1966456.57</v>
      </c>
      <c r="N577" s="139"/>
      <c r="O577" s="139"/>
      <c r="P577" s="139"/>
      <c r="Q577" s="131">
        <f t="shared" si="59"/>
        <v>111676.59999999986</v>
      </c>
      <c r="R577" s="132">
        <f t="shared" si="60"/>
        <v>502.08581058226622</v>
      </c>
    </row>
    <row r="578" spans="1:18" hidden="1" x14ac:dyDescent="0.35">
      <c r="A578" s="138">
        <v>6</v>
      </c>
      <c r="B578" s="139" t="s">
        <v>60</v>
      </c>
      <c r="C578" s="139" t="s">
        <v>413</v>
      </c>
      <c r="D578" s="139" t="s">
        <v>144</v>
      </c>
      <c r="E578" s="139" t="s">
        <v>414</v>
      </c>
      <c r="F578" s="139" t="s">
        <v>180</v>
      </c>
      <c r="G578" s="139" t="s">
        <v>806</v>
      </c>
      <c r="H578" s="140">
        <v>1457</v>
      </c>
      <c r="I578" s="138">
        <v>1</v>
      </c>
      <c r="J578" s="141">
        <f>'เลย '!F122</f>
        <v>291717.39</v>
      </c>
      <c r="K578" s="142">
        <f>SUM('เลย '!AI122)</f>
        <v>317265.09999999998</v>
      </c>
      <c r="L578" s="143">
        <f>'เลย '!AJ122</f>
        <v>1828745.2000000002</v>
      </c>
      <c r="M578" s="143">
        <f>'เลย '!AK122</f>
        <v>1690683.92</v>
      </c>
      <c r="N578" s="139"/>
      <c r="O578" s="139"/>
      <c r="P578" s="139"/>
      <c r="Q578" s="131">
        <f t="shared" si="59"/>
        <v>138061.28000000026</v>
      </c>
      <c r="R578" s="132">
        <f t="shared" si="60"/>
        <v>1255.1442690459851</v>
      </c>
    </row>
    <row r="579" spans="1:18" hidden="1" x14ac:dyDescent="0.35">
      <c r="A579" s="138">
        <v>7</v>
      </c>
      <c r="B579" s="139" t="s">
        <v>60</v>
      </c>
      <c r="C579" s="139" t="s">
        <v>413</v>
      </c>
      <c r="D579" s="139" t="s">
        <v>144</v>
      </c>
      <c r="E579" s="139" t="s">
        <v>414</v>
      </c>
      <c r="F579" s="139" t="s">
        <v>180</v>
      </c>
      <c r="G579" s="139" t="s">
        <v>807</v>
      </c>
      <c r="H579" s="140">
        <v>2356</v>
      </c>
      <c r="I579" s="138">
        <v>2</v>
      </c>
      <c r="J579" s="141">
        <f>'เลย '!F123</f>
        <v>400319</v>
      </c>
      <c r="K579" s="142">
        <f>SUM('เลย '!AI123)</f>
        <v>355396.03</v>
      </c>
      <c r="L579" s="143">
        <f>'เลย '!AJ123</f>
        <v>1952189.85</v>
      </c>
      <c r="M579" s="143">
        <f>'เลย '!AK123</f>
        <v>1970503.12</v>
      </c>
      <c r="N579" s="139"/>
      <c r="O579" s="139"/>
      <c r="P579" s="139"/>
      <c r="Q579" s="131">
        <f t="shared" si="59"/>
        <v>-18313.270000000019</v>
      </c>
      <c r="R579" s="132">
        <f t="shared" si="60"/>
        <v>828.60350169779292</v>
      </c>
    </row>
    <row r="580" spans="1:18" hidden="1" x14ac:dyDescent="0.35">
      <c r="A580" s="138">
        <v>8</v>
      </c>
      <c r="B580" s="139" t="s">
        <v>60</v>
      </c>
      <c r="C580" s="139" t="s">
        <v>413</v>
      </c>
      <c r="D580" s="139" t="s">
        <v>144</v>
      </c>
      <c r="E580" s="139" t="s">
        <v>414</v>
      </c>
      <c r="F580" s="139" t="s">
        <v>180</v>
      </c>
      <c r="G580" s="139" t="s">
        <v>808</v>
      </c>
      <c r="H580" s="140">
        <v>3094</v>
      </c>
      <c r="I580" s="138">
        <v>3</v>
      </c>
      <c r="J580" s="141">
        <f>'เลย '!F124</f>
        <v>492651.82</v>
      </c>
      <c r="K580" s="142">
        <f>SUM('เลย '!AI124)</f>
        <v>525197.49</v>
      </c>
      <c r="L580" s="143">
        <f>'เลย '!AJ124</f>
        <v>2282594.1800000002</v>
      </c>
      <c r="M580" s="143">
        <f>'เลย '!AK124</f>
        <v>2253914.2000000002</v>
      </c>
      <c r="N580" s="139"/>
      <c r="O580" s="139"/>
      <c r="P580" s="139"/>
      <c r="Q580" s="131">
        <f t="shared" si="59"/>
        <v>28679.979999999981</v>
      </c>
      <c r="R580" s="132">
        <f t="shared" si="60"/>
        <v>737.74860374919206</v>
      </c>
    </row>
    <row r="581" spans="1:18" hidden="1" x14ac:dyDescent="0.35">
      <c r="A581" s="138">
        <v>9</v>
      </c>
      <c r="B581" s="139" t="s">
        <v>60</v>
      </c>
      <c r="C581" s="139" t="s">
        <v>413</v>
      </c>
      <c r="D581" s="139" t="s">
        <v>144</v>
      </c>
      <c r="E581" s="139" t="s">
        <v>414</v>
      </c>
      <c r="F581" s="139" t="s">
        <v>180</v>
      </c>
      <c r="G581" s="139" t="s">
        <v>809</v>
      </c>
      <c r="H581" s="140">
        <v>2499</v>
      </c>
      <c r="I581" s="138">
        <v>2</v>
      </c>
      <c r="J581" s="141">
        <f>'เลย '!F125</f>
        <v>163513.38</v>
      </c>
      <c r="K581" s="142">
        <f>SUM('เลย '!AI125)</f>
        <v>205799.37</v>
      </c>
      <c r="L581" s="143">
        <f>'เลย '!AJ125</f>
        <v>1887868.05</v>
      </c>
      <c r="M581" s="143">
        <f>'เลย '!AK125</f>
        <v>1994787.54</v>
      </c>
      <c r="N581" s="139"/>
      <c r="O581" s="139"/>
      <c r="P581" s="139"/>
      <c r="Q581" s="131">
        <f t="shared" si="59"/>
        <v>-106919.48999999999</v>
      </c>
      <c r="R581" s="132">
        <f t="shared" si="60"/>
        <v>755.44939975990394</v>
      </c>
    </row>
    <row r="582" spans="1:18" s="150" customFormat="1" hidden="1" x14ac:dyDescent="0.35">
      <c r="A582" s="144">
        <v>13</v>
      </c>
      <c r="B582" s="145" t="s">
        <v>60</v>
      </c>
      <c r="C582" s="145"/>
      <c r="D582" s="145"/>
      <c r="E582" s="145" t="s">
        <v>77</v>
      </c>
      <c r="F582" s="145"/>
      <c r="G582" s="145" t="s">
        <v>416</v>
      </c>
      <c r="H582" s="151">
        <f>SUM(H573:H581)</f>
        <v>24165</v>
      </c>
      <c r="I582" s="144"/>
      <c r="J582" s="147">
        <f>SUM(J573:J581)</f>
        <v>3744811.63</v>
      </c>
      <c r="K582" s="147">
        <f t="shared" ref="K582:M582" si="67">SUM(K573:K581)</f>
        <v>3447944.6500000004</v>
      </c>
      <c r="L582" s="147">
        <f t="shared" si="67"/>
        <v>16477308.819999998</v>
      </c>
      <c r="M582" s="147">
        <f t="shared" si="67"/>
        <v>15912786.539999999</v>
      </c>
      <c r="N582" s="145">
        <v>8</v>
      </c>
      <c r="O582" s="145">
        <v>8</v>
      </c>
      <c r="P582" s="145">
        <f>N582-O582</f>
        <v>0</v>
      </c>
      <c r="Q582" s="148">
        <f t="shared" si="59"/>
        <v>564522.27999999933</v>
      </c>
      <c r="R582" s="149">
        <f>L582/H582</f>
        <v>681.86670060004133</v>
      </c>
    </row>
    <row r="583" spans="1:18" hidden="1" x14ac:dyDescent="0.35">
      <c r="A583" s="138">
        <v>1</v>
      </c>
      <c r="B583" s="139" t="s">
        <v>60</v>
      </c>
      <c r="C583" s="139" t="s">
        <v>417</v>
      </c>
      <c r="D583" s="139" t="s">
        <v>147</v>
      </c>
      <c r="E583" s="139" t="s">
        <v>418</v>
      </c>
      <c r="F583" s="139" t="s">
        <v>210</v>
      </c>
      <c r="G583" s="139" t="s">
        <v>419</v>
      </c>
      <c r="H583" s="140"/>
      <c r="I583" s="138"/>
      <c r="J583" s="141"/>
      <c r="K583" s="142"/>
      <c r="L583" s="143"/>
      <c r="M583" s="143"/>
      <c r="N583" s="139"/>
      <c r="O583" s="139"/>
      <c r="P583" s="139"/>
    </row>
    <row r="584" spans="1:18" hidden="1" x14ac:dyDescent="0.35">
      <c r="A584" s="138">
        <v>2</v>
      </c>
      <c r="B584" s="139" t="s">
        <v>60</v>
      </c>
      <c r="C584" s="139" t="s">
        <v>417</v>
      </c>
      <c r="D584" s="139" t="s">
        <v>147</v>
      </c>
      <c r="E584" s="139" t="s">
        <v>418</v>
      </c>
      <c r="F584" s="139" t="s">
        <v>180</v>
      </c>
      <c r="G584" s="139" t="s">
        <v>810</v>
      </c>
      <c r="H584" s="140">
        <v>5132</v>
      </c>
      <c r="I584" s="138">
        <v>4</v>
      </c>
      <c r="J584" s="141">
        <f>'เลย '!F126</f>
        <v>516038.49</v>
      </c>
      <c r="K584" s="142">
        <f>SUM('เลย '!AI126)</f>
        <v>418271.68999999994</v>
      </c>
      <c r="L584" s="143">
        <f>'เลย '!AJ126</f>
        <v>3687282.61</v>
      </c>
      <c r="M584" s="143">
        <f>'เลย '!AK126</f>
        <v>3469062.02</v>
      </c>
      <c r="N584" s="139"/>
      <c r="O584" s="139"/>
      <c r="P584" s="139"/>
      <c r="Q584" s="131">
        <f t="shared" ref="Q584:Q646" si="68">L584-M584</f>
        <v>218220.58999999985</v>
      </c>
      <c r="R584" s="132">
        <f t="shared" ref="R584:R646" si="69">L584/H584</f>
        <v>718.48842751363986</v>
      </c>
    </row>
    <row r="585" spans="1:18" hidden="1" x14ac:dyDescent="0.35">
      <c r="A585" s="138">
        <v>3</v>
      </c>
      <c r="B585" s="139" t="s">
        <v>60</v>
      </c>
      <c r="C585" s="139" t="s">
        <v>417</v>
      </c>
      <c r="D585" s="139" t="s">
        <v>147</v>
      </c>
      <c r="E585" s="139" t="s">
        <v>418</v>
      </c>
      <c r="F585" s="139" t="s">
        <v>180</v>
      </c>
      <c r="G585" s="139" t="s">
        <v>811</v>
      </c>
      <c r="H585" s="140">
        <v>2779</v>
      </c>
      <c r="I585" s="138">
        <v>2</v>
      </c>
      <c r="J585" s="141">
        <f>'เลย '!F127</f>
        <v>537498.96</v>
      </c>
      <c r="K585" s="142">
        <f>SUM('เลย '!AI127)</f>
        <v>503500.09</v>
      </c>
      <c r="L585" s="143">
        <f>'เลย '!AJ127</f>
        <v>2850342.75</v>
      </c>
      <c r="M585" s="143">
        <f>'เลย '!AK127</f>
        <v>2361679.8000000003</v>
      </c>
      <c r="N585" s="139"/>
      <c r="O585" s="139"/>
      <c r="P585" s="139"/>
      <c r="Q585" s="131">
        <f t="shared" si="68"/>
        <v>488662.94999999972</v>
      </c>
      <c r="R585" s="132">
        <f t="shared" si="69"/>
        <v>1025.6720942785175</v>
      </c>
    </row>
    <row r="586" spans="1:18" hidden="1" x14ac:dyDescent="0.35">
      <c r="A586" s="138">
        <v>4</v>
      </c>
      <c r="B586" s="139" t="s">
        <v>60</v>
      </c>
      <c r="C586" s="139" t="s">
        <v>417</v>
      </c>
      <c r="D586" s="139" t="s">
        <v>147</v>
      </c>
      <c r="E586" s="139" t="s">
        <v>418</v>
      </c>
      <c r="F586" s="139" t="s">
        <v>180</v>
      </c>
      <c r="G586" s="139" t="s">
        <v>812</v>
      </c>
      <c r="H586" s="140">
        <v>5936</v>
      </c>
      <c r="I586" s="138">
        <v>4</v>
      </c>
      <c r="J586" s="141">
        <f>'เลย '!F128</f>
        <v>497895.92</v>
      </c>
      <c r="K586" s="142">
        <f>SUM('เลย '!AI128)</f>
        <v>316735.98999999993</v>
      </c>
      <c r="L586" s="143">
        <f>'เลย '!AJ128</f>
        <v>3866532.8600000003</v>
      </c>
      <c r="M586" s="143">
        <f>'เลย '!AK128</f>
        <v>3394338.02</v>
      </c>
      <c r="N586" s="139"/>
      <c r="O586" s="139"/>
      <c r="P586" s="139"/>
      <c r="Q586" s="131">
        <f t="shared" si="68"/>
        <v>472194.84000000032</v>
      </c>
      <c r="R586" s="132">
        <f t="shared" si="69"/>
        <v>651.37009097035047</v>
      </c>
    </row>
    <row r="587" spans="1:18" hidden="1" x14ac:dyDescent="0.35">
      <c r="A587" s="138">
        <v>5</v>
      </c>
      <c r="B587" s="139" t="s">
        <v>60</v>
      </c>
      <c r="C587" s="139" t="s">
        <v>417</v>
      </c>
      <c r="D587" s="139" t="s">
        <v>147</v>
      </c>
      <c r="E587" s="139" t="s">
        <v>418</v>
      </c>
      <c r="F587" s="139" t="s">
        <v>180</v>
      </c>
      <c r="G587" s="139" t="s">
        <v>813</v>
      </c>
      <c r="H587" s="140">
        <v>2905</v>
      </c>
      <c r="I587" s="138">
        <v>2</v>
      </c>
      <c r="J587" s="141">
        <f>'เลย '!F129</f>
        <v>553954</v>
      </c>
      <c r="K587" s="142">
        <f>SUM('เลย '!AI129)</f>
        <v>620392.1</v>
      </c>
      <c r="L587" s="143">
        <f>'เลย '!AJ129</f>
        <v>2089709.54</v>
      </c>
      <c r="M587" s="143">
        <f>'เลย '!AK129</f>
        <v>1782618.8599999999</v>
      </c>
      <c r="N587" s="139"/>
      <c r="O587" s="139"/>
      <c r="P587" s="139"/>
      <c r="Q587" s="131">
        <f t="shared" si="68"/>
        <v>307090.68000000017</v>
      </c>
      <c r="R587" s="132">
        <f t="shared" si="69"/>
        <v>719.34923924268503</v>
      </c>
    </row>
    <row r="588" spans="1:18" hidden="1" x14ac:dyDescent="0.35">
      <c r="A588" s="138">
        <v>6</v>
      </c>
      <c r="B588" s="139" t="s">
        <v>60</v>
      </c>
      <c r="C588" s="139" t="s">
        <v>417</v>
      </c>
      <c r="D588" s="139" t="s">
        <v>147</v>
      </c>
      <c r="E588" s="139" t="s">
        <v>418</v>
      </c>
      <c r="F588" s="139" t="s">
        <v>180</v>
      </c>
      <c r="G588" s="139" t="s">
        <v>814</v>
      </c>
      <c r="H588" s="140">
        <v>2680</v>
      </c>
      <c r="I588" s="138">
        <v>2</v>
      </c>
      <c r="J588" s="141">
        <f>'เลย '!F130</f>
        <v>250455.38</v>
      </c>
      <c r="K588" s="142">
        <f>SUM('เลย '!AI130)</f>
        <v>164161.10999999999</v>
      </c>
      <c r="L588" s="143">
        <f>'เลย '!AJ130</f>
        <v>1632394.83</v>
      </c>
      <c r="M588" s="143">
        <f>'เลย '!AK130</f>
        <v>1791256.76</v>
      </c>
      <c r="N588" s="139"/>
      <c r="O588" s="139"/>
      <c r="P588" s="139"/>
      <c r="Q588" s="131">
        <f t="shared" si="68"/>
        <v>-158861.92999999993</v>
      </c>
      <c r="R588" s="132">
        <f t="shared" si="69"/>
        <v>609.10254850746276</v>
      </c>
    </row>
    <row r="589" spans="1:18" s="150" customFormat="1" hidden="1" x14ac:dyDescent="0.35">
      <c r="A589" s="144">
        <v>14</v>
      </c>
      <c r="B589" s="145" t="s">
        <v>60</v>
      </c>
      <c r="C589" s="145"/>
      <c r="D589" s="145"/>
      <c r="E589" s="145" t="s">
        <v>77</v>
      </c>
      <c r="F589" s="145"/>
      <c r="G589" s="145" t="s">
        <v>420</v>
      </c>
      <c r="H589" s="151">
        <f>SUM(H583:H588)</f>
        <v>19432</v>
      </c>
      <c r="I589" s="144"/>
      <c r="J589" s="147">
        <f>SUM(J583:J588)</f>
        <v>2355842.75</v>
      </c>
      <c r="K589" s="147">
        <f t="shared" ref="K589:M589" si="70">SUM(K583:K588)</f>
        <v>2023060.98</v>
      </c>
      <c r="L589" s="147">
        <f t="shared" si="70"/>
        <v>14126262.589999998</v>
      </c>
      <c r="M589" s="147">
        <f t="shared" si="70"/>
        <v>12798955.459999999</v>
      </c>
      <c r="N589" s="145">
        <v>5</v>
      </c>
      <c r="O589" s="145">
        <v>5</v>
      </c>
      <c r="P589" s="145">
        <f>N589-O589</f>
        <v>0</v>
      </c>
      <c r="Q589" s="148">
        <f t="shared" si="68"/>
        <v>1327307.129999999</v>
      </c>
      <c r="R589" s="149">
        <f t="shared" si="69"/>
        <v>726.95875823384097</v>
      </c>
    </row>
    <row r="590" spans="1:18" s="150" customFormat="1" ht="21.75" hidden="1" thickBot="1" x14ac:dyDescent="0.4">
      <c r="A590" s="159"/>
      <c r="B590" s="160" t="s">
        <v>60</v>
      </c>
      <c r="C590" s="160" t="s">
        <v>60</v>
      </c>
      <c r="D590" s="160" t="s">
        <v>60</v>
      </c>
      <c r="E590" s="160" t="s">
        <v>60</v>
      </c>
      <c r="F590" s="160"/>
      <c r="G590" s="160" t="s">
        <v>421</v>
      </c>
      <c r="H590" s="161">
        <f>H455+H462+H478+H490+H505+H512+H520+H531+H550+H557+H564+H572+H582+H589</f>
        <v>406899</v>
      </c>
      <c r="I590" s="159"/>
      <c r="J590" s="162">
        <f>J455+J462+J478+J490+J505+J512+J520+J531+J550+J557+J564+J572+J582+J589</f>
        <v>55346349.590000004</v>
      </c>
      <c r="K590" s="163">
        <f>K455+K462+K478+K490+K505+K512+K520+K531+K550+K557+K564+K572+K582+K589</f>
        <v>60458859.309999995</v>
      </c>
      <c r="L590" s="162">
        <f t="shared" ref="L590:M590" si="71">L455+L462+L478+L490+L505+L512+L520+L531+L550+L557+L564+L572+L582+L589</f>
        <v>304312403.34999996</v>
      </c>
      <c r="M590" s="162">
        <f t="shared" si="71"/>
        <v>288678105.88</v>
      </c>
      <c r="N590" s="160">
        <f>N455+N462+N478+N490+N505+N512+N520+N531+N550+N557+N564+N572+N582+N589</f>
        <v>127</v>
      </c>
      <c r="O590" s="160">
        <f>O455+O462+O478+O490+O505+O512+O520+O531+O550+O557+O564+O572+O582+O589</f>
        <v>126</v>
      </c>
      <c r="P590" s="160">
        <f>N590-O590</f>
        <v>1</v>
      </c>
      <c r="Q590" s="148">
        <f t="shared" si="68"/>
        <v>15634297.469999969</v>
      </c>
      <c r="R590" s="149">
        <f t="shared" si="69"/>
        <v>747.88191504525685</v>
      </c>
    </row>
    <row r="591" spans="1:18" ht="22.5" hidden="1" thickTop="1" thickBot="1" x14ac:dyDescent="0.4">
      <c r="A591" s="164"/>
      <c r="B591" s="165"/>
      <c r="C591" s="165"/>
      <c r="D591" s="165"/>
      <c r="E591" s="332" t="s">
        <v>422</v>
      </c>
      <c r="F591" s="333"/>
      <c r="G591" s="334"/>
      <c r="H591" s="166"/>
      <c r="I591" s="164"/>
      <c r="J591" s="167">
        <f>J590/O590</f>
        <v>439256.74277777778</v>
      </c>
      <c r="K591" s="168">
        <f>K590/O590</f>
        <v>479832.21674603171</v>
      </c>
      <c r="L591" s="167">
        <f>L590/O590</f>
        <v>2415177.8043650789</v>
      </c>
      <c r="M591" s="167">
        <f>M590/O590</f>
        <v>2291096.0784126986</v>
      </c>
      <c r="N591" s="216"/>
      <c r="O591" s="216"/>
      <c r="P591" s="216"/>
      <c r="Q591" s="131">
        <f t="shared" si="68"/>
        <v>124081.72595238034</v>
      </c>
    </row>
    <row r="592" spans="1:18" hidden="1" x14ac:dyDescent="0.35">
      <c r="A592" s="169">
        <v>1</v>
      </c>
      <c r="B592" s="170" t="s">
        <v>62</v>
      </c>
      <c r="C592" s="170" t="s">
        <v>423</v>
      </c>
      <c r="D592" s="170" t="s">
        <v>424</v>
      </c>
      <c r="E592" s="170" t="s">
        <v>425</v>
      </c>
      <c r="F592" s="170" t="s">
        <v>177</v>
      </c>
      <c r="G592" s="170" t="s">
        <v>426</v>
      </c>
      <c r="H592" s="171"/>
      <c r="I592" s="169"/>
      <c r="J592" s="172"/>
      <c r="K592" s="173"/>
      <c r="L592" s="174"/>
      <c r="M592" s="174"/>
      <c r="N592" s="170"/>
      <c r="O592" s="170"/>
      <c r="P592" s="170"/>
    </row>
    <row r="593" spans="1:18" hidden="1" x14ac:dyDescent="0.35">
      <c r="A593" s="138">
        <v>2</v>
      </c>
      <c r="B593" s="139" t="s">
        <v>62</v>
      </c>
      <c r="C593" s="139" t="s">
        <v>423</v>
      </c>
      <c r="D593" s="139" t="s">
        <v>424</v>
      </c>
      <c r="E593" s="139" t="s">
        <v>425</v>
      </c>
      <c r="F593" s="139" t="s">
        <v>180</v>
      </c>
      <c r="G593" s="139" t="s">
        <v>1027</v>
      </c>
      <c r="H593" s="140">
        <v>4017</v>
      </c>
      <c r="I593" s="138">
        <v>3</v>
      </c>
      <c r="J593" s="141">
        <f>หนองคาย!F12</f>
        <v>183429.38</v>
      </c>
      <c r="K593" s="142">
        <f>หนองคาย!AK12</f>
        <v>201847.66</v>
      </c>
      <c r="L593" s="143">
        <f>หนองคาย!AL12</f>
        <v>3978507.46</v>
      </c>
      <c r="M593" s="143">
        <f>หนองคาย!AM12</f>
        <v>3818583.83</v>
      </c>
      <c r="N593" s="139"/>
      <c r="O593" s="139"/>
      <c r="P593" s="139"/>
      <c r="Q593" s="131">
        <f t="shared" si="68"/>
        <v>159923.62999999989</v>
      </c>
      <c r="R593" s="132">
        <f t="shared" si="69"/>
        <v>990.4175902414737</v>
      </c>
    </row>
    <row r="594" spans="1:18" hidden="1" x14ac:dyDescent="0.35">
      <c r="A594" s="138">
        <v>3</v>
      </c>
      <c r="B594" s="139" t="s">
        <v>62</v>
      </c>
      <c r="C594" s="139" t="s">
        <v>423</v>
      </c>
      <c r="D594" s="139" t="s">
        <v>424</v>
      </c>
      <c r="E594" s="139" t="s">
        <v>425</v>
      </c>
      <c r="F594" s="139" t="s">
        <v>180</v>
      </c>
      <c r="G594" s="139" t="s">
        <v>1028</v>
      </c>
      <c r="H594" s="140">
        <v>4254</v>
      </c>
      <c r="I594" s="138">
        <v>3</v>
      </c>
      <c r="J594" s="141">
        <f>หนองคาย!F13</f>
        <v>150824.34</v>
      </c>
      <c r="K594" s="142">
        <f>หนองคาย!AK13</f>
        <v>354412.35</v>
      </c>
      <c r="L594" s="143">
        <f>หนองคาย!AL13</f>
        <v>3169353.52</v>
      </c>
      <c r="M594" s="143">
        <f>หนองคาย!AM13</f>
        <v>3073816.71</v>
      </c>
      <c r="N594" s="139"/>
      <c r="O594" s="139"/>
      <c r="P594" s="139"/>
      <c r="Q594" s="131">
        <f t="shared" si="68"/>
        <v>95536.810000000056</v>
      </c>
      <c r="R594" s="132">
        <f t="shared" si="69"/>
        <v>745.02903620122243</v>
      </c>
    </row>
    <row r="595" spans="1:18" hidden="1" x14ac:dyDescent="0.35">
      <c r="A595" s="138">
        <v>4</v>
      </c>
      <c r="B595" s="139" t="s">
        <v>62</v>
      </c>
      <c r="C595" s="139" t="s">
        <v>423</v>
      </c>
      <c r="D595" s="139" t="s">
        <v>424</v>
      </c>
      <c r="E595" s="139" t="s">
        <v>425</v>
      </c>
      <c r="F595" s="139" t="s">
        <v>180</v>
      </c>
      <c r="G595" s="139" t="s">
        <v>1029</v>
      </c>
      <c r="H595" s="140">
        <v>2828</v>
      </c>
      <c r="I595" s="138">
        <v>2</v>
      </c>
      <c r="J595" s="141">
        <f>หนองคาย!F14</f>
        <v>384540.14</v>
      </c>
      <c r="K595" s="142">
        <f>หนองคาย!AK14</f>
        <v>596519.06000000006</v>
      </c>
      <c r="L595" s="143">
        <f>หนองคาย!AL14</f>
        <v>2522016.6399999997</v>
      </c>
      <c r="M595" s="143">
        <f>หนองคาย!AM14</f>
        <v>2450767.5999999996</v>
      </c>
      <c r="N595" s="139"/>
      <c r="O595" s="139"/>
      <c r="P595" s="139"/>
      <c r="Q595" s="131">
        <f t="shared" si="68"/>
        <v>71249.040000000037</v>
      </c>
      <c r="R595" s="132">
        <f t="shared" si="69"/>
        <v>891.80220650636477</v>
      </c>
    </row>
    <row r="596" spans="1:18" hidden="1" x14ac:dyDescent="0.35">
      <c r="A596" s="138">
        <v>5</v>
      </c>
      <c r="B596" s="139" t="s">
        <v>62</v>
      </c>
      <c r="C596" s="139" t="s">
        <v>423</v>
      </c>
      <c r="D596" s="139" t="s">
        <v>424</v>
      </c>
      <c r="E596" s="139" t="s">
        <v>425</v>
      </c>
      <c r="F596" s="139" t="s">
        <v>180</v>
      </c>
      <c r="G596" s="139" t="s">
        <v>1030</v>
      </c>
      <c r="H596" s="140">
        <v>4184</v>
      </c>
      <c r="I596" s="138">
        <v>3</v>
      </c>
      <c r="J596" s="141">
        <f>หนองคาย!F15</f>
        <v>131464.82</v>
      </c>
      <c r="K596" s="142">
        <f>หนองคาย!AK15</f>
        <v>276743.76</v>
      </c>
      <c r="L596" s="143">
        <f>หนองคาย!AL15</f>
        <v>4137521.76</v>
      </c>
      <c r="M596" s="143">
        <f>หนองคาย!AM15</f>
        <v>4090767.86</v>
      </c>
      <c r="N596" s="139"/>
      <c r="O596" s="139"/>
      <c r="P596" s="139"/>
      <c r="Q596" s="131">
        <f t="shared" si="68"/>
        <v>46753.899999999907</v>
      </c>
      <c r="R596" s="132">
        <f t="shared" si="69"/>
        <v>988.89143403441676</v>
      </c>
    </row>
    <row r="597" spans="1:18" hidden="1" x14ac:dyDescent="0.35">
      <c r="A597" s="138">
        <v>6</v>
      </c>
      <c r="B597" s="139" t="s">
        <v>62</v>
      </c>
      <c r="C597" s="139" t="s">
        <v>423</v>
      </c>
      <c r="D597" s="139" t="s">
        <v>424</v>
      </c>
      <c r="E597" s="139" t="s">
        <v>425</v>
      </c>
      <c r="F597" s="139" t="s">
        <v>180</v>
      </c>
      <c r="G597" s="139" t="s">
        <v>1031</v>
      </c>
      <c r="H597" s="140">
        <v>7069</v>
      </c>
      <c r="I597" s="138">
        <v>5</v>
      </c>
      <c r="J597" s="141">
        <f>หนองคาย!F16</f>
        <v>157773.66</v>
      </c>
      <c r="K597" s="142">
        <f>หนองคาย!AK16</f>
        <v>214926.77999999997</v>
      </c>
      <c r="L597" s="143">
        <f>หนองคาย!AL16</f>
        <v>4325262.8899999997</v>
      </c>
      <c r="M597" s="143">
        <f>หนองคาย!AM16</f>
        <v>4357130.2400000002</v>
      </c>
      <c r="N597" s="139"/>
      <c r="O597" s="139"/>
      <c r="P597" s="139"/>
      <c r="Q597" s="131">
        <f t="shared" si="68"/>
        <v>-31867.350000000559</v>
      </c>
      <c r="R597" s="132">
        <f t="shared" si="69"/>
        <v>611.86347290988817</v>
      </c>
    </row>
    <row r="598" spans="1:18" hidden="1" x14ac:dyDescent="0.35">
      <c r="A598" s="138">
        <v>7</v>
      </c>
      <c r="B598" s="139" t="s">
        <v>62</v>
      </c>
      <c r="C598" s="139" t="s">
        <v>423</v>
      </c>
      <c r="D598" s="139" t="s">
        <v>424</v>
      </c>
      <c r="E598" s="139" t="s">
        <v>425</v>
      </c>
      <c r="F598" s="139" t="s">
        <v>180</v>
      </c>
      <c r="G598" s="139" t="s">
        <v>1032</v>
      </c>
      <c r="H598" s="140">
        <v>6198</v>
      </c>
      <c r="I598" s="138">
        <v>5</v>
      </c>
      <c r="J598" s="141">
        <f>หนองคาย!F17</f>
        <v>679910.43</v>
      </c>
      <c r="K598" s="142">
        <f>หนองคาย!AK17</f>
        <v>778598.16</v>
      </c>
      <c r="L598" s="143">
        <f>หนองคาย!AL17</f>
        <v>3332548.74</v>
      </c>
      <c r="M598" s="143">
        <f>หนองคาย!AM17</f>
        <v>3031537.86</v>
      </c>
      <c r="N598" s="139"/>
      <c r="O598" s="139"/>
      <c r="P598" s="139"/>
      <c r="Q598" s="131">
        <f t="shared" si="68"/>
        <v>301010.88000000035</v>
      </c>
      <c r="R598" s="132">
        <f t="shared" si="69"/>
        <v>537.68130687318489</v>
      </c>
    </row>
    <row r="599" spans="1:18" hidden="1" x14ac:dyDescent="0.35">
      <c r="A599" s="138">
        <v>8</v>
      </c>
      <c r="B599" s="139" t="s">
        <v>62</v>
      </c>
      <c r="C599" s="139" t="s">
        <v>423</v>
      </c>
      <c r="D599" s="139" t="s">
        <v>424</v>
      </c>
      <c r="E599" s="139" t="s">
        <v>425</v>
      </c>
      <c r="F599" s="139" t="s">
        <v>180</v>
      </c>
      <c r="G599" s="139" t="s">
        <v>1033</v>
      </c>
      <c r="H599" s="140">
        <v>2120</v>
      </c>
      <c r="I599" s="138">
        <v>2</v>
      </c>
      <c r="J599" s="141">
        <f>หนองคาย!F18</f>
        <v>334388.25</v>
      </c>
      <c r="K599" s="142">
        <f>หนองคาย!AK18</f>
        <v>335026.23</v>
      </c>
      <c r="L599" s="143">
        <f>หนองคาย!AL18</f>
        <v>6039699.6600000001</v>
      </c>
      <c r="M599" s="143">
        <f>หนองคาย!AM18</f>
        <v>3261322.8</v>
      </c>
      <c r="N599" s="139"/>
      <c r="O599" s="139"/>
      <c r="P599" s="139"/>
      <c r="Q599" s="131">
        <f t="shared" si="68"/>
        <v>2778376.8600000003</v>
      </c>
      <c r="R599" s="132">
        <f t="shared" si="69"/>
        <v>2848.9149339622641</v>
      </c>
    </row>
    <row r="600" spans="1:18" hidden="1" x14ac:dyDescent="0.35">
      <c r="A600" s="138">
        <v>9</v>
      </c>
      <c r="B600" s="139" t="s">
        <v>62</v>
      </c>
      <c r="C600" s="139" t="s">
        <v>423</v>
      </c>
      <c r="D600" s="139" t="s">
        <v>424</v>
      </c>
      <c r="E600" s="139" t="s">
        <v>425</v>
      </c>
      <c r="F600" s="139" t="s">
        <v>180</v>
      </c>
      <c r="G600" s="139" t="s">
        <v>1034</v>
      </c>
      <c r="H600" s="140">
        <v>808</v>
      </c>
      <c r="I600" s="138">
        <v>1</v>
      </c>
      <c r="J600" s="141">
        <f>หนองคาย!F19</f>
        <v>155749.04999999999</v>
      </c>
      <c r="K600" s="142">
        <f>หนองคาย!AK19</f>
        <v>212312.50999999998</v>
      </c>
      <c r="L600" s="143">
        <f>หนองคาย!AL19</f>
        <v>2101876.3899999997</v>
      </c>
      <c r="M600" s="143">
        <f>หนองคาย!AM19</f>
        <v>2202534.71</v>
      </c>
      <c r="N600" s="139"/>
      <c r="O600" s="139"/>
      <c r="P600" s="139"/>
      <c r="Q600" s="131">
        <f t="shared" si="68"/>
        <v>-100658.3200000003</v>
      </c>
      <c r="R600" s="132">
        <f t="shared" si="69"/>
        <v>2601.3321658415839</v>
      </c>
    </row>
    <row r="601" spans="1:18" hidden="1" x14ac:dyDescent="0.35">
      <c r="A601" s="138">
        <v>10</v>
      </c>
      <c r="B601" s="139" t="s">
        <v>62</v>
      </c>
      <c r="C601" s="139" t="s">
        <v>423</v>
      </c>
      <c r="D601" s="139" t="s">
        <v>424</v>
      </c>
      <c r="E601" s="139" t="s">
        <v>425</v>
      </c>
      <c r="F601" s="139" t="s">
        <v>180</v>
      </c>
      <c r="G601" s="139" t="s">
        <v>1035</v>
      </c>
      <c r="H601" s="140">
        <v>5257</v>
      </c>
      <c r="I601" s="138">
        <v>4</v>
      </c>
      <c r="J601" s="141">
        <f>หนองคาย!F20</f>
        <v>195258.44</v>
      </c>
      <c r="K601" s="142">
        <f>หนองคาย!AK20</f>
        <v>436336.12</v>
      </c>
      <c r="L601" s="143">
        <f>หนองคาย!AL20</f>
        <v>3354450.88</v>
      </c>
      <c r="M601" s="143">
        <f>หนองคาย!AM20</f>
        <v>3064730.09</v>
      </c>
      <c r="N601" s="139"/>
      <c r="O601" s="139"/>
      <c r="P601" s="139"/>
      <c r="Q601" s="131">
        <f t="shared" si="68"/>
        <v>289720.79000000004</v>
      </c>
      <c r="R601" s="132">
        <f t="shared" si="69"/>
        <v>638.09223511508458</v>
      </c>
    </row>
    <row r="602" spans="1:18" hidden="1" x14ac:dyDescent="0.35">
      <c r="A602" s="138">
        <v>11</v>
      </c>
      <c r="B602" s="139" t="s">
        <v>62</v>
      </c>
      <c r="C602" s="139" t="s">
        <v>423</v>
      </c>
      <c r="D602" s="139" t="s">
        <v>424</v>
      </c>
      <c r="E602" s="139" t="s">
        <v>425</v>
      </c>
      <c r="F602" s="139" t="s">
        <v>180</v>
      </c>
      <c r="G602" s="139" t="s">
        <v>1036</v>
      </c>
      <c r="H602" s="140">
        <v>5547</v>
      </c>
      <c r="I602" s="138">
        <v>4</v>
      </c>
      <c r="J602" s="141">
        <f>หนองคาย!F21</f>
        <v>348045.79</v>
      </c>
      <c r="K602" s="142">
        <f>หนองคาย!AK21</f>
        <v>486284.61999999994</v>
      </c>
      <c r="L602" s="143">
        <f>หนองคาย!AL21</f>
        <v>6135002.9799999995</v>
      </c>
      <c r="M602" s="143">
        <f>หนองคาย!AM21</f>
        <v>4273821.6899999995</v>
      </c>
      <c r="N602" s="139"/>
      <c r="O602" s="139"/>
      <c r="P602" s="139"/>
      <c r="Q602" s="131">
        <f t="shared" si="68"/>
        <v>1861181.29</v>
      </c>
      <c r="R602" s="132">
        <f t="shared" si="69"/>
        <v>1106.0037822246259</v>
      </c>
    </row>
    <row r="603" spans="1:18" hidden="1" x14ac:dyDescent="0.35">
      <c r="A603" s="138">
        <v>12</v>
      </c>
      <c r="B603" s="139" t="s">
        <v>62</v>
      </c>
      <c r="C603" s="139" t="s">
        <v>423</v>
      </c>
      <c r="D603" s="139" t="s">
        <v>424</v>
      </c>
      <c r="E603" s="139" t="s">
        <v>425</v>
      </c>
      <c r="F603" s="139" t="s">
        <v>180</v>
      </c>
      <c r="G603" s="139" t="s">
        <v>1037</v>
      </c>
      <c r="H603" s="140">
        <v>4817</v>
      </c>
      <c r="I603" s="138">
        <v>4</v>
      </c>
      <c r="J603" s="141">
        <f>หนองคาย!F22</f>
        <v>718885.03</v>
      </c>
      <c r="K603" s="142">
        <f>หนองคาย!AK22</f>
        <v>776251.49</v>
      </c>
      <c r="L603" s="143">
        <f>หนองคาย!AL22</f>
        <v>3370198.27</v>
      </c>
      <c r="M603" s="143">
        <f>หนองคาย!AM22</f>
        <v>3407260.58</v>
      </c>
      <c r="N603" s="139"/>
      <c r="O603" s="139"/>
      <c r="P603" s="139"/>
      <c r="Q603" s="131">
        <f t="shared" si="68"/>
        <v>-37062.310000000056</v>
      </c>
      <c r="R603" s="132">
        <f t="shared" si="69"/>
        <v>699.64672410213825</v>
      </c>
    </row>
    <row r="604" spans="1:18" hidden="1" x14ac:dyDescent="0.35">
      <c r="A604" s="138">
        <v>13</v>
      </c>
      <c r="B604" s="139" t="s">
        <v>62</v>
      </c>
      <c r="C604" s="139" t="s">
        <v>423</v>
      </c>
      <c r="D604" s="139" t="s">
        <v>424</v>
      </c>
      <c r="E604" s="139" t="s">
        <v>425</v>
      </c>
      <c r="F604" s="139" t="s">
        <v>180</v>
      </c>
      <c r="G604" s="139" t="s">
        <v>1038</v>
      </c>
      <c r="H604" s="140">
        <v>4661</v>
      </c>
      <c r="I604" s="138">
        <v>4</v>
      </c>
      <c r="J604" s="141">
        <f>หนองคาย!F23</f>
        <v>117965.88</v>
      </c>
      <c r="K604" s="142">
        <f>หนองคาย!AK23</f>
        <v>410698.27</v>
      </c>
      <c r="L604" s="143">
        <f>หนองคาย!AL23</f>
        <v>4302080.87</v>
      </c>
      <c r="M604" s="143">
        <f>หนองคาย!AM23</f>
        <v>3477593.5799999996</v>
      </c>
      <c r="N604" s="139"/>
      <c r="O604" s="139"/>
      <c r="P604" s="139"/>
      <c r="Q604" s="131">
        <f t="shared" si="68"/>
        <v>824487.2900000005</v>
      </c>
      <c r="R604" s="132">
        <f t="shared" si="69"/>
        <v>922.99525209182582</v>
      </c>
    </row>
    <row r="605" spans="1:18" hidden="1" x14ac:dyDescent="0.35">
      <c r="A605" s="138">
        <v>14</v>
      </c>
      <c r="B605" s="139" t="s">
        <v>62</v>
      </c>
      <c r="C605" s="139" t="s">
        <v>423</v>
      </c>
      <c r="D605" s="139" t="s">
        <v>424</v>
      </c>
      <c r="E605" s="139" t="s">
        <v>425</v>
      </c>
      <c r="F605" s="139" t="s">
        <v>180</v>
      </c>
      <c r="G605" s="139" t="s">
        <v>1039</v>
      </c>
      <c r="H605" s="140">
        <v>7585</v>
      </c>
      <c r="I605" s="138">
        <v>5</v>
      </c>
      <c r="J605" s="141">
        <f>หนองคาย!F24</f>
        <v>2047678.87</v>
      </c>
      <c r="K605" s="142">
        <f>หนองคาย!AK24</f>
        <v>2068178.46</v>
      </c>
      <c r="L605" s="143">
        <f>หนองคาย!AL24</f>
        <v>4831635.8599999994</v>
      </c>
      <c r="M605" s="143">
        <f>หนองคาย!AM24</f>
        <v>5456161.54</v>
      </c>
      <c r="N605" s="139"/>
      <c r="O605" s="139"/>
      <c r="P605" s="139"/>
      <c r="Q605" s="131">
        <f t="shared" si="68"/>
        <v>-624525.68000000063</v>
      </c>
      <c r="R605" s="132">
        <f t="shared" si="69"/>
        <v>636.99879499011195</v>
      </c>
    </row>
    <row r="606" spans="1:18" hidden="1" x14ac:dyDescent="0.35">
      <c r="A606" s="138">
        <v>15</v>
      </c>
      <c r="B606" s="139" t="s">
        <v>62</v>
      </c>
      <c r="C606" s="139" t="s">
        <v>423</v>
      </c>
      <c r="D606" s="139" t="s">
        <v>424</v>
      </c>
      <c r="E606" s="139" t="s">
        <v>425</v>
      </c>
      <c r="F606" s="139" t="s">
        <v>180</v>
      </c>
      <c r="G606" s="139" t="s">
        <v>1040</v>
      </c>
      <c r="H606" s="140">
        <v>6519</v>
      </c>
      <c r="I606" s="138">
        <v>5</v>
      </c>
      <c r="J606" s="141">
        <f>หนองคาย!F25</f>
        <v>257551.68</v>
      </c>
      <c r="K606" s="142">
        <f>หนองคาย!AK25</f>
        <v>592668.24999999988</v>
      </c>
      <c r="L606" s="143">
        <f>หนองคาย!AL25</f>
        <v>3466221.9299999997</v>
      </c>
      <c r="M606" s="143">
        <f>หนองคาย!AM25</f>
        <v>3280161.81</v>
      </c>
      <c r="N606" s="139"/>
      <c r="O606" s="139"/>
      <c r="P606" s="139"/>
      <c r="Q606" s="131">
        <f t="shared" si="68"/>
        <v>186060.11999999965</v>
      </c>
      <c r="R606" s="132">
        <f t="shared" si="69"/>
        <v>531.71068108605607</v>
      </c>
    </row>
    <row r="607" spans="1:18" hidden="1" x14ac:dyDescent="0.35">
      <c r="A607" s="138">
        <v>16</v>
      </c>
      <c r="B607" s="139" t="s">
        <v>62</v>
      </c>
      <c r="C607" s="139" t="s">
        <v>423</v>
      </c>
      <c r="D607" s="139" t="s">
        <v>424</v>
      </c>
      <c r="E607" s="139" t="s">
        <v>425</v>
      </c>
      <c r="F607" s="139" t="s">
        <v>180</v>
      </c>
      <c r="G607" s="139" t="s">
        <v>1041</v>
      </c>
      <c r="H607" s="140">
        <v>4531</v>
      </c>
      <c r="I607" s="138">
        <v>4</v>
      </c>
      <c r="J607" s="141">
        <f>หนองคาย!F26</f>
        <v>472417.92</v>
      </c>
      <c r="K607" s="142">
        <f>หนองคาย!AK26</f>
        <v>527739.24</v>
      </c>
      <c r="L607" s="143">
        <f>หนองคาย!AL26</f>
        <v>3406438.13</v>
      </c>
      <c r="M607" s="143">
        <f>หนองคาย!AM26</f>
        <v>3184054.74</v>
      </c>
      <c r="N607" s="139"/>
      <c r="O607" s="139"/>
      <c r="P607" s="139"/>
      <c r="Q607" s="131">
        <f t="shared" si="68"/>
        <v>222383.38999999966</v>
      </c>
      <c r="R607" s="132">
        <f t="shared" si="69"/>
        <v>751.80713529022285</v>
      </c>
    </row>
    <row r="608" spans="1:18" hidden="1" x14ac:dyDescent="0.35">
      <c r="A608" s="138">
        <v>17</v>
      </c>
      <c r="B608" s="139" t="s">
        <v>62</v>
      </c>
      <c r="C608" s="139" t="s">
        <v>423</v>
      </c>
      <c r="D608" s="139" t="s">
        <v>424</v>
      </c>
      <c r="E608" s="139" t="s">
        <v>425</v>
      </c>
      <c r="F608" s="139" t="s">
        <v>180</v>
      </c>
      <c r="G608" s="139" t="s">
        <v>1042</v>
      </c>
      <c r="H608" s="140">
        <v>2937</v>
      </c>
      <c r="I608" s="138">
        <v>2</v>
      </c>
      <c r="J608" s="141">
        <f>หนองคาย!F27</f>
        <v>508970.58</v>
      </c>
      <c r="K608" s="142">
        <f>หนองคาย!AK27</f>
        <v>418500.1100000001</v>
      </c>
      <c r="L608" s="143">
        <f>หนองคาย!AL27</f>
        <v>3280050.19</v>
      </c>
      <c r="M608" s="143">
        <f>หนองคาย!AM27</f>
        <v>3111256.5100000002</v>
      </c>
      <c r="N608" s="139"/>
      <c r="O608" s="139"/>
      <c r="P608" s="139"/>
      <c r="Q608" s="131">
        <f t="shared" si="68"/>
        <v>168793.6799999997</v>
      </c>
      <c r="R608" s="132">
        <f t="shared" si="69"/>
        <v>1116.8029247531495</v>
      </c>
    </row>
    <row r="609" spans="1:18" hidden="1" x14ac:dyDescent="0.35">
      <c r="A609" s="138">
        <v>18</v>
      </c>
      <c r="B609" s="139" t="s">
        <v>62</v>
      </c>
      <c r="C609" s="139" t="s">
        <v>423</v>
      </c>
      <c r="D609" s="139" t="s">
        <v>424</v>
      </c>
      <c r="E609" s="139" t="s">
        <v>425</v>
      </c>
      <c r="F609" s="139" t="s">
        <v>180</v>
      </c>
      <c r="G609" s="139" t="s">
        <v>1043</v>
      </c>
      <c r="H609" s="140">
        <v>2576</v>
      </c>
      <c r="I609" s="138">
        <v>2</v>
      </c>
      <c r="J609" s="141">
        <f>หนองคาย!F28</f>
        <v>134353.49</v>
      </c>
      <c r="K609" s="142">
        <f>หนองคาย!AK28</f>
        <v>152391.25999999998</v>
      </c>
      <c r="L609" s="143">
        <f>หนองคาย!AL28</f>
        <v>2495076.04</v>
      </c>
      <c r="M609" s="143">
        <f>หนองคาย!AM28</f>
        <v>2478624.7399999998</v>
      </c>
      <c r="N609" s="139"/>
      <c r="O609" s="139"/>
      <c r="P609" s="139"/>
      <c r="Q609" s="131">
        <f t="shared" si="68"/>
        <v>16451.300000000279</v>
      </c>
      <c r="R609" s="132">
        <f t="shared" si="69"/>
        <v>968.5854192546584</v>
      </c>
    </row>
    <row r="610" spans="1:18" s="150" customFormat="1" hidden="1" x14ac:dyDescent="0.35">
      <c r="A610" s="144">
        <v>1</v>
      </c>
      <c r="B610" s="145" t="s">
        <v>62</v>
      </c>
      <c r="C610" s="145"/>
      <c r="D610" s="145"/>
      <c r="E610" s="145" t="s">
        <v>77</v>
      </c>
      <c r="F610" s="145"/>
      <c r="G610" s="145" t="s">
        <v>427</v>
      </c>
      <c r="H610" s="151">
        <f>SUM(H592:H609)</f>
        <v>75908</v>
      </c>
      <c r="I610" s="144"/>
      <c r="J610" s="147">
        <f>SUM(J592:J609)</f>
        <v>6979207.75</v>
      </c>
      <c r="K610" s="147">
        <f t="shared" ref="K610:M610" si="72">SUM(K592:K609)</f>
        <v>8839434.3300000001</v>
      </c>
      <c r="L610" s="147">
        <f t="shared" si="72"/>
        <v>64247942.209999993</v>
      </c>
      <c r="M610" s="147">
        <f t="shared" si="72"/>
        <v>58020126.890000001</v>
      </c>
      <c r="N610" s="145">
        <v>17</v>
      </c>
      <c r="O610" s="145">
        <v>17</v>
      </c>
      <c r="P610" s="145">
        <f>N610-O610</f>
        <v>0</v>
      </c>
      <c r="Q610" s="148">
        <f t="shared" si="68"/>
        <v>6227815.3199999928</v>
      </c>
      <c r="R610" s="149">
        <f>L610/H610</f>
        <v>846.39224073878893</v>
      </c>
    </row>
    <row r="611" spans="1:18" hidden="1" x14ac:dyDescent="0.35">
      <c r="A611" s="138">
        <v>1</v>
      </c>
      <c r="B611" s="139" t="s">
        <v>62</v>
      </c>
      <c r="C611" s="139" t="s">
        <v>428</v>
      </c>
      <c r="D611" s="139" t="s">
        <v>104</v>
      </c>
      <c r="E611" s="139" t="s">
        <v>429</v>
      </c>
      <c r="F611" s="139" t="s">
        <v>329</v>
      </c>
      <c r="G611" s="139" t="s">
        <v>430</v>
      </c>
      <c r="H611" s="140"/>
      <c r="I611" s="138"/>
      <c r="J611" s="141"/>
      <c r="K611" s="142"/>
      <c r="L611" s="143"/>
      <c r="M611" s="143"/>
      <c r="N611" s="139"/>
      <c r="O611" s="139"/>
      <c r="P611" s="139"/>
    </row>
    <row r="612" spans="1:18" hidden="1" x14ac:dyDescent="0.35">
      <c r="A612" s="138">
        <v>2</v>
      </c>
      <c r="B612" s="139" t="s">
        <v>62</v>
      </c>
      <c r="C612" s="139" t="s">
        <v>428</v>
      </c>
      <c r="D612" s="139" t="s">
        <v>104</v>
      </c>
      <c r="E612" s="139" t="s">
        <v>429</v>
      </c>
      <c r="F612" s="139" t="s">
        <v>180</v>
      </c>
      <c r="G612" s="139" t="s">
        <v>1044</v>
      </c>
      <c r="H612" s="140">
        <v>3880</v>
      </c>
      <c r="I612" s="138">
        <v>3</v>
      </c>
      <c r="J612" s="141">
        <f>หนองคาย!F29</f>
        <v>245100.29</v>
      </c>
      <c r="K612" s="142">
        <f>หนองคาย!AK29</f>
        <v>501486.46000000008</v>
      </c>
      <c r="L612" s="143">
        <f>หนองคาย!AL29</f>
        <v>3303000.99</v>
      </c>
      <c r="M612" s="143">
        <f>หนองคาย!AM29</f>
        <v>2929025.02</v>
      </c>
      <c r="N612" s="139"/>
      <c r="O612" s="139"/>
      <c r="P612" s="139"/>
      <c r="Q612" s="131">
        <f t="shared" si="68"/>
        <v>373975.9700000002</v>
      </c>
      <c r="R612" s="132">
        <f t="shared" si="69"/>
        <v>851.28891494845368</v>
      </c>
    </row>
    <row r="613" spans="1:18" hidden="1" x14ac:dyDescent="0.35">
      <c r="A613" s="138">
        <v>3</v>
      </c>
      <c r="B613" s="139" t="s">
        <v>62</v>
      </c>
      <c r="C613" s="139" t="s">
        <v>428</v>
      </c>
      <c r="D613" s="139" t="s">
        <v>104</v>
      </c>
      <c r="E613" s="139" t="s">
        <v>429</v>
      </c>
      <c r="F613" s="139" t="s">
        <v>180</v>
      </c>
      <c r="G613" s="139" t="s">
        <v>1045</v>
      </c>
      <c r="H613" s="140">
        <v>3169</v>
      </c>
      <c r="I613" s="138">
        <v>3</v>
      </c>
      <c r="J613" s="141">
        <f>หนองคาย!F30</f>
        <v>283078.77</v>
      </c>
      <c r="K613" s="142">
        <f>หนองคาย!AK30</f>
        <v>599712.45000000007</v>
      </c>
      <c r="L613" s="143">
        <f>หนองคาย!AL30</f>
        <v>2841658.6500000004</v>
      </c>
      <c r="M613" s="143">
        <f>หนองคาย!AM30</f>
        <v>2618466.35</v>
      </c>
      <c r="N613" s="139"/>
      <c r="O613" s="139"/>
      <c r="P613" s="139"/>
      <c r="Q613" s="131">
        <f t="shared" si="68"/>
        <v>223192.30000000028</v>
      </c>
      <c r="R613" s="132">
        <f t="shared" si="69"/>
        <v>896.70515935626395</v>
      </c>
    </row>
    <row r="614" spans="1:18" hidden="1" x14ac:dyDescent="0.35">
      <c r="A614" s="138">
        <v>4</v>
      </c>
      <c r="B614" s="139" t="s">
        <v>62</v>
      </c>
      <c r="C614" s="139" t="s">
        <v>428</v>
      </c>
      <c r="D614" s="139" t="s">
        <v>104</v>
      </c>
      <c r="E614" s="139" t="s">
        <v>429</v>
      </c>
      <c r="F614" s="139" t="s">
        <v>180</v>
      </c>
      <c r="G614" s="139" t="s">
        <v>1046</v>
      </c>
      <c r="H614" s="140">
        <v>7059</v>
      </c>
      <c r="I614" s="138">
        <v>5</v>
      </c>
      <c r="J614" s="141">
        <f>หนองคาย!F31</f>
        <v>938277.38</v>
      </c>
      <c r="K614" s="142">
        <f>หนองคาย!AK31</f>
        <v>1324178.2999999998</v>
      </c>
      <c r="L614" s="143">
        <f>หนองคาย!AL31</f>
        <v>4024408.1100000003</v>
      </c>
      <c r="M614" s="143">
        <f>หนองคาย!AM31</f>
        <v>3469766.9</v>
      </c>
      <c r="N614" s="139"/>
      <c r="O614" s="139"/>
      <c r="P614" s="139"/>
      <c r="Q614" s="131">
        <f t="shared" si="68"/>
        <v>554641.21000000043</v>
      </c>
      <c r="R614" s="132">
        <f t="shared" si="69"/>
        <v>570.11022949426274</v>
      </c>
    </row>
    <row r="615" spans="1:18" hidden="1" x14ac:dyDescent="0.35">
      <c r="A615" s="138">
        <v>5</v>
      </c>
      <c r="B615" s="139" t="s">
        <v>62</v>
      </c>
      <c r="C615" s="139" t="s">
        <v>428</v>
      </c>
      <c r="D615" s="139" t="s">
        <v>104</v>
      </c>
      <c r="E615" s="139" t="s">
        <v>429</v>
      </c>
      <c r="F615" s="139" t="s">
        <v>180</v>
      </c>
      <c r="G615" s="139" t="s">
        <v>1047</v>
      </c>
      <c r="H615" s="140">
        <v>4668</v>
      </c>
      <c r="I615" s="138">
        <v>4</v>
      </c>
      <c r="J615" s="141">
        <f>หนองคาย!F32</f>
        <v>759633.02</v>
      </c>
      <c r="K615" s="142">
        <f>หนองคาย!AK32</f>
        <v>973380.04999999993</v>
      </c>
      <c r="L615" s="143">
        <f>หนองคาย!AL32</f>
        <v>2934447.2</v>
      </c>
      <c r="M615" s="143">
        <f>หนองคาย!AM32</f>
        <v>2660809.0300000003</v>
      </c>
      <c r="N615" s="139"/>
      <c r="O615" s="139"/>
      <c r="P615" s="139"/>
      <c r="Q615" s="131">
        <f t="shared" si="68"/>
        <v>273638.16999999993</v>
      </c>
      <c r="R615" s="132">
        <f t="shared" si="69"/>
        <v>628.63050556983728</v>
      </c>
    </row>
    <row r="616" spans="1:18" hidden="1" x14ac:dyDescent="0.35">
      <c r="A616" s="138">
        <v>6</v>
      </c>
      <c r="B616" s="139" t="s">
        <v>62</v>
      </c>
      <c r="C616" s="139" t="s">
        <v>428</v>
      </c>
      <c r="D616" s="139" t="s">
        <v>104</v>
      </c>
      <c r="E616" s="139" t="s">
        <v>429</v>
      </c>
      <c r="F616" s="139" t="s">
        <v>180</v>
      </c>
      <c r="G616" s="139" t="s">
        <v>1048</v>
      </c>
      <c r="H616" s="140">
        <v>5951</v>
      </c>
      <c r="I616" s="138">
        <v>4</v>
      </c>
      <c r="J616" s="141">
        <f>หนองคาย!F33</f>
        <v>362533.57</v>
      </c>
      <c r="K616" s="142">
        <f>หนองคาย!AK33</f>
        <v>452421.98000000004</v>
      </c>
      <c r="L616" s="143">
        <f>หนองคาย!AL33</f>
        <v>3667693.8800000004</v>
      </c>
      <c r="M616" s="143">
        <f>หนองคาย!AM33</f>
        <v>3197766.1799999997</v>
      </c>
      <c r="N616" s="139"/>
      <c r="O616" s="139"/>
      <c r="P616" s="139"/>
      <c r="Q616" s="131">
        <f t="shared" si="68"/>
        <v>469927.70000000065</v>
      </c>
      <c r="R616" s="132">
        <f t="shared" si="69"/>
        <v>616.31555704923551</v>
      </c>
    </row>
    <row r="617" spans="1:18" hidden="1" x14ac:dyDescent="0.35">
      <c r="A617" s="138">
        <v>7</v>
      </c>
      <c r="B617" s="139" t="s">
        <v>62</v>
      </c>
      <c r="C617" s="139" t="s">
        <v>428</v>
      </c>
      <c r="D617" s="139" t="s">
        <v>104</v>
      </c>
      <c r="E617" s="139" t="s">
        <v>429</v>
      </c>
      <c r="F617" s="139" t="s">
        <v>180</v>
      </c>
      <c r="G617" s="139" t="s">
        <v>1049</v>
      </c>
      <c r="H617" s="140">
        <v>4528</v>
      </c>
      <c r="I617" s="138">
        <v>4</v>
      </c>
      <c r="J617" s="141">
        <f>หนองคาย!F34</f>
        <v>813601.67</v>
      </c>
      <c r="K617" s="142">
        <f>หนองคาย!AK34</f>
        <v>999140.22</v>
      </c>
      <c r="L617" s="143">
        <f>หนองคาย!AL34</f>
        <v>3851659.57</v>
      </c>
      <c r="M617" s="143">
        <f>หนองคาย!AM34</f>
        <v>3552886.81</v>
      </c>
      <c r="N617" s="139"/>
      <c r="O617" s="139"/>
      <c r="P617" s="139"/>
      <c r="Q617" s="131">
        <f t="shared" si="68"/>
        <v>298772.75999999978</v>
      </c>
      <c r="R617" s="132">
        <f t="shared" si="69"/>
        <v>850.63153047703179</v>
      </c>
    </row>
    <row r="618" spans="1:18" hidden="1" x14ac:dyDescent="0.35">
      <c r="A618" s="138">
        <v>8</v>
      </c>
      <c r="B618" s="139" t="s">
        <v>62</v>
      </c>
      <c r="C618" s="139" t="s">
        <v>428</v>
      </c>
      <c r="D618" s="139" t="s">
        <v>104</v>
      </c>
      <c r="E618" s="139" t="s">
        <v>429</v>
      </c>
      <c r="F618" s="139" t="s">
        <v>180</v>
      </c>
      <c r="G618" s="139" t="s">
        <v>1050</v>
      </c>
      <c r="H618" s="140">
        <v>5805</v>
      </c>
      <c r="I618" s="138">
        <v>4</v>
      </c>
      <c r="J618" s="141">
        <f>หนองคาย!F35</f>
        <v>767643.71</v>
      </c>
      <c r="K618" s="142">
        <f>หนองคาย!AK35</f>
        <v>895500.82</v>
      </c>
      <c r="L618" s="143">
        <f>หนองคาย!AL35</f>
        <v>3777507.61</v>
      </c>
      <c r="M618" s="143">
        <f>หนองคาย!AM35</f>
        <v>3534562.0599999996</v>
      </c>
      <c r="N618" s="139"/>
      <c r="O618" s="139"/>
      <c r="P618" s="139"/>
      <c r="Q618" s="131">
        <f t="shared" si="68"/>
        <v>242945.55000000028</v>
      </c>
      <c r="R618" s="132">
        <f t="shared" si="69"/>
        <v>650.7334384151593</v>
      </c>
    </row>
    <row r="619" spans="1:18" hidden="1" x14ac:dyDescent="0.35">
      <c r="A619" s="138">
        <v>9</v>
      </c>
      <c r="B619" s="139" t="s">
        <v>62</v>
      </c>
      <c r="C619" s="139" t="s">
        <v>428</v>
      </c>
      <c r="D619" s="139" t="s">
        <v>104</v>
      </c>
      <c r="E619" s="139" t="s">
        <v>429</v>
      </c>
      <c r="F619" s="139" t="s">
        <v>180</v>
      </c>
      <c r="G619" s="139" t="s">
        <v>1051</v>
      </c>
      <c r="H619" s="140">
        <v>3290</v>
      </c>
      <c r="I619" s="138">
        <v>3</v>
      </c>
      <c r="J619" s="141">
        <f>หนองคาย!F36</f>
        <v>151398.15</v>
      </c>
      <c r="K619" s="142">
        <f>หนองคาย!AK36</f>
        <v>207838.14999999997</v>
      </c>
      <c r="L619" s="143">
        <f>หนองคาย!AL36</f>
        <v>3755493.9699999997</v>
      </c>
      <c r="M619" s="143">
        <f>หนองคาย!AM36</f>
        <v>2724717.7</v>
      </c>
      <c r="N619" s="139"/>
      <c r="O619" s="139"/>
      <c r="P619" s="139"/>
      <c r="Q619" s="131">
        <f t="shared" si="68"/>
        <v>1030776.2699999996</v>
      </c>
      <c r="R619" s="132">
        <f t="shared" si="69"/>
        <v>1141.4875288753799</v>
      </c>
    </row>
    <row r="620" spans="1:18" hidden="1" x14ac:dyDescent="0.35">
      <c r="A620" s="138">
        <v>10</v>
      </c>
      <c r="B620" s="139" t="s">
        <v>62</v>
      </c>
      <c r="C620" s="139" t="s">
        <v>428</v>
      </c>
      <c r="D620" s="139" t="s">
        <v>104</v>
      </c>
      <c r="E620" s="139" t="s">
        <v>429</v>
      </c>
      <c r="F620" s="139" t="s">
        <v>180</v>
      </c>
      <c r="G620" s="139" t="s">
        <v>1052</v>
      </c>
      <c r="H620" s="140">
        <v>5014</v>
      </c>
      <c r="I620" s="138">
        <v>4</v>
      </c>
      <c r="J620" s="141">
        <f>หนองคาย!F37</f>
        <v>86851.66</v>
      </c>
      <c r="K620" s="142">
        <f>หนองคาย!AK37</f>
        <v>267042.13</v>
      </c>
      <c r="L620" s="143">
        <f>หนองคาย!AL37</f>
        <v>3963452.55</v>
      </c>
      <c r="M620" s="143">
        <f>หนองคาย!AM37</f>
        <v>3598220.61</v>
      </c>
      <c r="N620" s="139"/>
      <c r="O620" s="139"/>
      <c r="P620" s="139"/>
      <c r="Q620" s="131">
        <f t="shared" si="68"/>
        <v>365231.93999999994</v>
      </c>
      <c r="R620" s="132">
        <f t="shared" si="69"/>
        <v>790.47717391304343</v>
      </c>
    </row>
    <row r="621" spans="1:18" hidden="1" x14ac:dyDescent="0.35">
      <c r="A621" s="138">
        <v>11</v>
      </c>
      <c r="B621" s="139" t="s">
        <v>62</v>
      </c>
      <c r="C621" s="139" t="s">
        <v>428</v>
      </c>
      <c r="D621" s="139" t="s">
        <v>104</v>
      </c>
      <c r="E621" s="139" t="s">
        <v>429</v>
      </c>
      <c r="F621" s="139" t="s">
        <v>180</v>
      </c>
      <c r="G621" s="139" t="s">
        <v>1053</v>
      </c>
      <c r="H621" s="140">
        <v>4611</v>
      </c>
      <c r="I621" s="138">
        <v>4</v>
      </c>
      <c r="J621" s="141">
        <f>หนองคาย!F38</f>
        <v>447140.83</v>
      </c>
      <c r="K621" s="142">
        <f>หนองคาย!AK38</f>
        <v>637377.14</v>
      </c>
      <c r="L621" s="143">
        <f>หนองคาย!AL38</f>
        <v>3440864.28</v>
      </c>
      <c r="M621" s="143">
        <f>หนองคาย!AM38</f>
        <v>3487873.63</v>
      </c>
      <c r="N621" s="139"/>
      <c r="O621" s="139"/>
      <c r="P621" s="139"/>
      <c r="Q621" s="131">
        <f t="shared" si="68"/>
        <v>-47009.350000000093</v>
      </c>
      <c r="R621" s="132">
        <f t="shared" si="69"/>
        <v>746.22951203643458</v>
      </c>
    </row>
    <row r="622" spans="1:18" s="150" customFormat="1" hidden="1" x14ac:dyDescent="0.35">
      <c r="A622" s="144">
        <v>2</v>
      </c>
      <c r="B622" s="145" t="s">
        <v>62</v>
      </c>
      <c r="C622" s="145"/>
      <c r="D622" s="145"/>
      <c r="E622" s="145" t="s">
        <v>77</v>
      </c>
      <c r="F622" s="145"/>
      <c r="G622" s="145" t="s">
        <v>431</v>
      </c>
      <c r="H622" s="151">
        <f>SUM(H611:H621)</f>
        <v>47975</v>
      </c>
      <c r="I622" s="144"/>
      <c r="J622" s="147">
        <f>SUM(J611:J621)</f>
        <v>4855259.05</v>
      </c>
      <c r="K622" s="147">
        <f t="shared" ref="K622:M622" si="73">SUM(K611:K621)</f>
        <v>6858077.7000000002</v>
      </c>
      <c r="L622" s="147">
        <f t="shared" si="73"/>
        <v>35560186.809999995</v>
      </c>
      <c r="M622" s="147">
        <f t="shared" si="73"/>
        <v>31774094.289999995</v>
      </c>
      <c r="N622" s="145">
        <v>10</v>
      </c>
      <c r="O622" s="145">
        <v>10</v>
      </c>
      <c r="P622" s="145">
        <f>N622-O622</f>
        <v>0</v>
      </c>
      <c r="Q622" s="148">
        <f t="shared" si="68"/>
        <v>3786092.5199999996</v>
      </c>
      <c r="R622" s="149">
        <f>L622/H622</f>
        <v>741.22327899947879</v>
      </c>
    </row>
    <row r="623" spans="1:18" hidden="1" x14ac:dyDescent="0.35">
      <c r="A623" s="138">
        <v>1</v>
      </c>
      <c r="B623" s="139" t="s">
        <v>62</v>
      </c>
      <c r="C623" s="139" t="s">
        <v>432</v>
      </c>
      <c r="D623" s="139" t="s">
        <v>83</v>
      </c>
      <c r="E623" s="139" t="s">
        <v>433</v>
      </c>
      <c r="F623" s="139" t="s">
        <v>210</v>
      </c>
      <c r="G623" s="139" t="s">
        <v>434</v>
      </c>
      <c r="H623" s="140"/>
      <c r="I623" s="138"/>
      <c r="J623" s="141"/>
      <c r="K623" s="142"/>
      <c r="L623" s="143"/>
      <c r="M623" s="143"/>
      <c r="N623" s="139"/>
      <c r="O623" s="139"/>
      <c r="P623" s="139"/>
    </row>
    <row r="624" spans="1:18" hidden="1" x14ac:dyDescent="0.35">
      <c r="A624" s="138">
        <v>2</v>
      </c>
      <c r="B624" s="139" t="s">
        <v>62</v>
      </c>
      <c r="C624" s="139" t="s">
        <v>432</v>
      </c>
      <c r="D624" s="139" t="s">
        <v>83</v>
      </c>
      <c r="E624" s="139" t="s">
        <v>433</v>
      </c>
      <c r="F624" s="139" t="s">
        <v>180</v>
      </c>
      <c r="G624" s="139" t="s">
        <v>1054</v>
      </c>
      <c r="H624" s="140">
        <v>2051</v>
      </c>
      <c r="I624" s="138">
        <v>2</v>
      </c>
      <c r="J624" s="141">
        <f>หนองคาย!F39</f>
        <v>635054.49</v>
      </c>
      <c r="K624" s="142">
        <f>หนองคาย!AK39</f>
        <v>101678.32000000007</v>
      </c>
      <c r="L624" s="143">
        <f>หนองคาย!AL39</f>
        <v>3082605.31</v>
      </c>
      <c r="M624" s="143">
        <f>หนองคาย!AM39</f>
        <v>3382083.95</v>
      </c>
      <c r="N624" s="139"/>
      <c r="O624" s="139"/>
      <c r="P624" s="139"/>
      <c r="Q624" s="131">
        <f t="shared" si="68"/>
        <v>-299478.64000000013</v>
      </c>
      <c r="R624" s="132">
        <f t="shared" si="69"/>
        <v>1502.9767479278401</v>
      </c>
    </row>
    <row r="625" spans="1:18" hidden="1" x14ac:dyDescent="0.35">
      <c r="A625" s="138">
        <v>3</v>
      </c>
      <c r="B625" s="139" t="s">
        <v>62</v>
      </c>
      <c r="C625" s="139" t="s">
        <v>432</v>
      </c>
      <c r="D625" s="139" t="s">
        <v>83</v>
      </c>
      <c r="E625" s="139" t="s">
        <v>433</v>
      </c>
      <c r="F625" s="139" t="s">
        <v>180</v>
      </c>
      <c r="G625" s="139" t="s">
        <v>1055</v>
      </c>
      <c r="H625" s="140">
        <v>1787</v>
      </c>
      <c r="I625" s="138">
        <v>2</v>
      </c>
      <c r="J625" s="141">
        <f>หนองคาย!F40</f>
        <v>172962.16</v>
      </c>
      <c r="K625" s="142">
        <f>หนองคาย!AK40</f>
        <v>13822.130000000005</v>
      </c>
      <c r="L625" s="143">
        <f>หนองคาย!AL40</f>
        <v>3547403</v>
      </c>
      <c r="M625" s="143">
        <f>หนองคาย!AM40</f>
        <v>3708828.4000000004</v>
      </c>
      <c r="N625" s="139"/>
      <c r="O625" s="139"/>
      <c r="P625" s="139"/>
      <c r="Q625" s="131">
        <f t="shared" si="68"/>
        <v>-161425.40000000037</v>
      </c>
      <c r="R625" s="132">
        <f t="shared" si="69"/>
        <v>1985.1163961947398</v>
      </c>
    </row>
    <row r="626" spans="1:18" hidden="1" x14ac:dyDescent="0.35">
      <c r="A626" s="138">
        <v>4</v>
      </c>
      <c r="B626" s="139" t="s">
        <v>62</v>
      </c>
      <c r="C626" s="139" t="s">
        <v>432</v>
      </c>
      <c r="D626" s="139" t="s">
        <v>83</v>
      </c>
      <c r="E626" s="139" t="s">
        <v>433</v>
      </c>
      <c r="F626" s="139" t="s">
        <v>180</v>
      </c>
      <c r="G626" s="139" t="s">
        <v>1056</v>
      </c>
      <c r="H626" s="140">
        <v>2904</v>
      </c>
      <c r="I626" s="138">
        <v>2</v>
      </c>
      <c r="J626" s="141">
        <f>หนองคาย!F41</f>
        <v>785335.49</v>
      </c>
      <c r="K626" s="142">
        <f>หนองคาย!AK41</f>
        <v>831493.14</v>
      </c>
      <c r="L626" s="143">
        <f>หนองคาย!AL41</f>
        <v>3151599.1</v>
      </c>
      <c r="M626" s="143">
        <f>หนองคาย!AM41</f>
        <v>3119244.98</v>
      </c>
      <c r="N626" s="139"/>
      <c r="O626" s="139"/>
      <c r="P626" s="139"/>
      <c r="Q626" s="131">
        <f t="shared" si="68"/>
        <v>32354.120000000112</v>
      </c>
      <c r="R626" s="132">
        <f t="shared" si="69"/>
        <v>1085.2613980716253</v>
      </c>
    </row>
    <row r="627" spans="1:18" hidden="1" x14ac:dyDescent="0.35">
      <c r="A627" s="138">
        <v>5</v>
      </c>
      <c r="B627" s="139" t="s">
        <v>62</v>
      </c>
      <c r="C627" s="139" t="s">
        <v>432</v>
      </c>
      <c r="D627" s="139" t="s">
        <v>83</v>
      </c>
      <c r="E627" s="139" t="s">
        <v>433</v>
      </c>
      <c r="F627" s="139" t="s">
        <v>180</v>
      </c>
      <c r="G627" s="139" t="s">
        <v>1057</v>
      </c>
      <c r="H627" s="140">
        <v>3978</v>
      </c>
      <c r="I627" s="138">
        <v>3</v>
      </c>
      <c r="J627" s="141">
        <f>หนองคาย!F42</f>
        <v>2154916.25</v>
      </c>
      <c r="K627" s="142">
        <f>หนองคาย!AK42</f>
        <v>810009.58000000007</v>
      </c>
      <c r="L627" s="143">
        <f>หนองคาย!AL42</f>
        <v>5594331.1699999999</v>
      </c>
      <c r="M627" s="143">
        <f>หนองคาย!AM42</f>
        <v>4932176.9099999992</v>
      </c>
      <c r="N627" s="139"/>
      <c r="O627" s="139"/>
      <c r="P627" s="139"/>
      <c r="Q627" s="131">
        <f t="shared" si="68"/>
        <v>662154.26000000071</v>
      </c>
      <c r="R627" s="132">
        <f t="shared" si="69"/>
        <v>1406.3175389643036</v>
      </c>
    </row>
    <row r="628" spans="1:18" hidden="1" x14ac:dyDescent="0.35">
      <c r="A628" s="138">
        <v>6</v>
      </c>
      <c r="B628" s="139" t="s">
        <v>62</v>
      </c>
      <c r="C628" s="139" t="s">
        <v>432</v>
      </c>
      <c r="D628" s="139" t="s">
        <v>83</v>
      </c>
      <c r="E628" s="139" t="s">
        <v>433</v>
      </c>
      <c r="F628" s="139" t="s">
        <v>180</v>
      </c>
      <c r="G628" s="139" t="s">
        <v>1058</v>
      </c>
      <c r="H628" s="140">
        <v>3763</v>
      </c>
      <c r="I628" s="138">
        <v>3</v>
      </c>
      <c r="J628" s="141">
        <f>หนองคาย!F43</f>
        <v>294657.99</v>
      </c>
      <c r="K628" s="142">
        <f>หนองคาย!AK43</f>
        <v>266834.31</v>
      </c>
      <c r="L628" s="143">
        <f>หนองคาย!AL43</f>
        <v>4608955.29</v>
      </c>
      <c r="M628" s="143">
        <f>หนองคาย!AM43</f>
        <v>4589756.78</v>
      </c>
      <c r="N628" s="139"/>
      <c r="O628" s="139"/>
      <c r="P628" s="139"/>
      <c r="Q628" s="131">
        <f t="shared" si="68"/>
        <v>19198.509999999776</v>
      </c>
      <c r="R628" s="132">
        <f t="shared" si="69"/>
        <v>1224.8087403667287</v>
      </c>
    </row>
    <row r="629" spans="1:18" hidden="1" x14ac:dyDescent="0.35">
      <c r="A629" s="138">
        <v>7</v>
      </c>
      <c r="B629" s="139" t="s">
        <v>62</v>
      </c>
      <c r="C629" s="139" t="s">
        <v>432</v>
      </c>
      <c r="D629" s="139" t="s">
        <v>83</v>
      </c>
      <c r="E629" s="139" t="s">
        <v>433</v>
      </c>
      <c r="F629" s="139" t="s">
        <v>180</v>
      </c>
      <c r="G629" s="139" t="s">
        <v>1059</v>
      </c>
      <c r="H629" s="140">
        <v>973</v>
      </c>
      <c r="I629" s="138">
        <v>1</v>
      </c>
      <c r="J629" s="141">
        <f>หนองคาย!F44</f>
        <v>124616.38</v>
      </c>
      <c r="K629" s="142">
        <f>หนองคาย!AK44</f>
        <v>131601.38</v>
      </c>
      <c r="L629" s="143">
        <f>หนองคาย!AL44</f>
        <v>2973975.75</v>
      </c>
      <c r="M629" s="143">
        <f>หนองคาย!AM44</f>
        <v>3109824.87</v>
      </c>
      <c r="N629" s="139"/>
      <c r="O629" s="139"/>
      <c r="P629" s="139"/>
      <c r="Q629" s="131">
        <f t="shared" si="68"/>
        <v>-135849.12000000011</v>
      </c>
      <c r="R629" s="132">
        <f t="shared" si="69"/>
        <v>3056.5012846865366</v>
      </c>
    </row>
    <row r="630" spans="1:18" hidden="1" x14ac:dyDescent="0.35">
      <c r="A630" s="138">
        <v>8</v>
      </c>
      <c r="B630" s="139" t="s">
        <v>62</v>
      </c>
      <c r="C630" s="139" t="s">
        <v>432</v>
      </c>
      <c r="D630" s="139" t="s">
        <v>83</v>
      </c>
      <c r="E630" s="139" t="s">
        <v>433</v>
      </c>
      <c r="F630" s="139" t="s">
        <v>180</v>
      </c>
      <c r="G630" s="139" t="s">
        <v>1060</v>
      </c>
      <c r="H630" s="140">
        <v>4069</v>
      </c>
      <c r="I630" s="138">
        <v>3</v>
      </c>
      <c r="J630" s="141">
        <f>หนองคาย!F45</f>
        <v>168810.53</v>
      </c>
      <c r="K630" s="142">
        <f>หนองคาย!AK45</f>
        <v>168712.53</v>
      </c>
      <c r="L630" s="143">
        <f>หนองคาย!AL45</f>
        <v>2644214.5300000003</v>
      </c>
      <c r="M630" s="143">
        <f>หนองคาย!AM45</f>
        <v>2738004.24</v>
      </c>
      <c r="N630" s="139"/>
      <c r="O630" s="139"/>
      <c r="P630" s="139"/>
      <c r="Q630" s="131">
        <f t="shared" si="68"/>
        <v>-93789.709999999963</v>
      </c>
      <c r="R630" s="132">
        <f t="shared" si="69"/>
        <v>649.84382649299585</v>
      </c>
    </row>
    <row r="631" spans="1:18" hidden="1" x14ac:dyDescent="0.35">
      <c r="A631" s="138">
        <v>9</v>
      </c>
      <c r="B631" s="139" t="s">
        <v>62</v>
      </c>
      <c r="C631" s="139" t="s">
        <v>432</v>
      </c>
      <c r="D631" s="139" t="s">
        <v>83</v>
      </c>
      <c r="E631" s="139" t="s">
        <v>433</v>
      </c>
      <c r="F631" s="139" t="s">
        <v>180</v>
      </c>
      <c r="G631" s="139" t="s">
        <v>1061</v>
      </c>
      <c r="H631" s="140">
        <v>5012</v>
      </c>
      <c r="I631" s="138">
        <v>4</v>
      </c>
      <c r="J631" s="141">
        <f>หนองคาย!F46</f>
        <v>367489.7</v>
      </c>
      <c r="K631" s="142">
        <f>หนองคาย!AK46</f>
        <v>521653.4</v>
      </c>
      <c r="L631" s="143">
        <f>หนองคาย!AL46</f>
        <v>2704800.24</v>
      </c>
      <c r="M631" s="143">
        <f>หนองคาย!AM46</f>
        <v>2555492.92</v>
      </c>
      <c r="N631" s="139"/>
      <c r="O631" s="139"/>
      <c r="P631" s="139"/>
      <c r="Q631" s="131">
        <f t="shared" si="68"/>
        <v>149307.3200000003</v>
      </c>
      <c r="R631" s="132">
        <f t="shared" si="69"/>
        <v>539.66485235434959</v>
      </c>
    </row>
    <row r="632" spans="1:18" hidden="1" x14ac:dyDescent="0.35">
      <c r="A632" s="138">
        <v>10</v>
      </c>
      <c r="B632" s="139" t="s">
        <v>62</v>
      </c>
      <c r="C632" s="139" t="s">
        <v>432</v>
      </c>
      <c r="D632" s="139" t="s">
        <v>83</v>
      </c>
      <c r="E632" s="139" t="s">
        <v>433</v>
      </c>
      <c r="F632" s="139" t="s">
        <v>180</v>
      </c>
      <c r="G632" s="139" t="s">
        <v>1062</v>
      </c>
      <c r="H632" s="140">
        <v>6188</v>
      </c>
      <c r="I632" s="138">
        <v>5</v>
      </c>
      <c r="J632" s="141">
        <f>หนองคาย!F47</f>
        <v>315741.46999999997</v>
      </c>
      <c r="K632" s="142">
        <f>หนองคาย!AK47</f>
        <v>320967.43</v>
      </c>
      <c r="L632" s="143">
        <f>หนองคาย!AL47</f>
        <v>3730436.15</v>
      </c>
      <c r="M632" s="143">
        <f>หนองคาย!AM47</f>
        <v>3556184.2800000003</v>
      </c>
      <c r="N632" s="139"/>
      <c r="O632" s="139"/>
      <c r="P632" s="139"/>
      <c r="Q632" s="131">
        <f t="shared" si="68"/>
        <v>174251.86999999965</v>
      </c>
      <c r="R632" s="132">
        <f t="shared" si="69"/>
        <v>602.85005656108592</v>
      </c>
    </row>
    <row r="633" spans="1:18" hidden="1" x14ac:dyDescent="0.35">
      <c r="A633" s="138">
        <v>11</v>
      </c>
      <c r="B633" s="139" t="s">
        <v>62</v>
      </c>
      <c r="C633" s="139" t="s">
        <v>432</v>
      </c>
      <c r="D633" s="139" t="s">
        <v>83</v>
      </c>
      <c r="E633" s="139" t="s">
        <v>433</v>
      </c>
      <c r="F633" s="139" t="s">
        <v>180</v>
      </c>
      <c r="G633" s="139" t="s">
        <v>1063</v>
      </c>
      <c r="H633" s="140">
        <v>2518</v>
      </c>
      <c r="I633" s="138">
        <v>2</v>
      </c>
      <c r="J633" s="141">
        <f>หนองคาย!F48</f>
        <v>62607.67</v>
      </c>
      <c r="K633" s="142">
        <f>หนองคาย!AK48</f>
        <v>72863.67</v>
      </c>
      <c r="L633" s="143">
        <f>หนองคาย!AL48</f>
        <v>2473123.56</v>
      </c>
      <c r="M633" s="143">
        <f>หนองคาย!AM48</f>
        <v>2892605.32</v>
      </c>
      <c r="N633" s="139"/>
      <c r="O633" s="139"/>
      <c r="P633" s="139"/>
      <c r="Q633" s="131">
        <f t="shared" si="68"/>
        <v>-419481.75999999978</v>
      </c>
      <c r="R633" s="132">
        <f t="shared" si="69"/>
        <v>982.17774424146148</v>
      </c>
    </row>
    <row r="634" spans="1:18" hidden="1" x14ac:dyDescent="0.35">
      <c r="A634" s="138">
        <v>12</v>
      </c>
      <c r="B634" s="139" t="s">
        <v>62</v>
      </c>
      <c r="C634" s="139" t="s">
        <v>432</v>
      </c>
      <c r="D634" s="139" t="s">
        <v>83</v>
      </c>
      <c r="E634" s="139" t="s">
        <v>433</v>
      </c>
      <c r="F634" s="139" t="s">
        <v>180</v>
      </c>
      <c r="G634" s="139" t="s">
        <v>1064</v>
      </c>
      <c r="H634" s="140">
        <v>5747</v>
      </c>
      <c r="I634" s="138">
        <v>4</v>
      </c>
      <c r="J634" s="141">
        <f>หนองคาย!F49</f>
        <v>356096.98</v>
      </c>
      <c r="K634" s="142">
        <f>หนองคาย!AK49</f>
        <v>342622.32999999996</v>
      </c>
      <c r="L634" s="143">
        <f>หนองคาย!AL49</f>
        <v>4717608.21</v>
      </c>
      <c r="M634" s="143">
        <f>หนองคาย!AM49</f>
        <v>4720846.3400000008</v>
      </c>
      <c r="N634" s="139"/>
      <c r="O634" s="139"/>
      <c r="P634" s="139"/>
      <c r="Q634" s="131">
        <f t="shared" si="68"/>
        <v>-3238.1300000008196</v>
      </c>
      <c r="R634" s="132">
        <f t="shared" si="69"/>
        <v>820.88188794153473</v>
      </c>
    </row>
    <row r="635" spans="1:18" hidden="1" x14ac:dyDescent="0.35">
      <c r="A635" s="138">
        <v>13</v>
      </c>
      <c r="B635" s="139" t="s">
        <v>62</v>
      </c>
      <c r="C635" s="139" t="s">
        <v>432</v>
      </c>
      <c r="D635" s="139" t="s">
        <v>83</v>
      </c>
      <c r="E635" s="139" t="s">
        <v>433</v>
      </c>
      <c r="F635" s="139" t="s">
        <v>180</v>
      </c>
      <c r="G635" s="139" t="s">
        <v>1065</v>
      </c>
      <c r="H635" s="140">
        <v>3454</v>
      </c>
      <c r="I635" s="138">
        <v>3</v>
      </c>
      <c r="J635" s="141">
        <f>หนองคาย!F50</f>
        <v>81983.56</v>
      </c>
      <c r="K635" s="142">
        <f>หนองคาย!AK50</f>
        <v>58441.179999999993</v>
      </c>
      <c r="L635" s="143">
        <f>หนองคาย!AL50</f>
        <v>2855736.95</v>
      </c>
      <c r="M635" s="143">
        <f>หนองคาย!AM50</f>
        <v>2978924.8499999996</v>
      </c>
      <c r="N635" s="139"/>
      <c r="O635" s="139"/>
      <c r="P635" s="139"/>
      <c r="Q635" s="131">
        <f t="shared" si="68"/>
        <v>-123187.89999999944</v>
      </c>
      <c r="R635" s="132">
        <f t="shared" si="69"/>
        <v>826.79124203821664</v>
      </c>
    </row>
    <row r="636" spans="1:18" hidden="1" x14ac:dyDescent="0.35">
      <c r="A636" s="138">
        <v>14</v>
      </c>
      <c r="B636" s="139" t="s">
        <v>62</v>
      </c>
      <c r="C636" s="139" t="s">
        <v>432</v>
      </c>
      <c r="D636" s="139" t="s">
        <v>83</v>
      </c>
      <c r="E636" s="139" t="s">
        <v>433</v>
      </c>
      <c r="F636" s="139" t="s">
        <v>180</v>
      </c>
      <c r="G636" s="139" t="s">
        <v>1066</v>
      </c>
      <c r="H636" s="140">
        <v>3787</v>
      </c>
      <c r="I636" s="138">
        <v>3</v>
      </c>
      <c r="J636" s="141">
        <f>หนองคาย!F51</f>
        <v>275814.64</v>
      </c>
      <c r="K636" s="142">
        <f>หนองคาย!AK51</f>
        <v>237025.64</v>
      </c>
      <c r="L636" s="143">
        <f>หนองคาย!AL51</f>
        <v>3432774.91</v>
      </c>
      <c r="M636" s="143">
        <f>หนองคาย!AM51</f>
        <v>3474215.92</v>
      </c>
      <c r="N636" s="139"/>
      <c r="O636" s="139"/>
      <c r="P636" s="139"/>
      <c r="Q636" s="131">
        <f t="shared" si="68"/>
        <v>-41441.009999999776</v>
      </c>
      <c r="R636" s="132">
        <f t="shared" si="69"/>
        <v>906.46287562714554</v>
      </c>
    </row>
    <row r="637" spans="1:18" hidden="1" x14ac:dyDescent="0.35">
      <c r="A637" s="138">
        <v>15</v>
      </c>
      <c r="B637" s="139" t="s">
        <v>62</v>
      </c>
      <c r="C637" s="139" t="s">
        <v>432</v>
      </c>
      <c r="D637" s="139" t="s">
        <v>83</v>
      </c>
      <c r="E637" s="139" t="s">
        <v>433</v>
      </c>
      <c r="F637" s="139" t="s">
        <v>180</v>
      </c>
      <c r="G637" s="139" t="s">
        <v>1067</v>
      </c>
      <c r="H637" s="140">
        <v>4306</v>
      </c>
      <c r="I637" s="138">
        <v>3</v>
      </c>
      <c r="J637" s="141">
        <f>หนองคาย!F52</f>
        <v>109808.74</v>
      </c>
      <c r="K637" s="142">
        <f>หนองคาย!AK52</f>
        <v>127405.73999999999</v>
      </c>
      <c r="L637" s="143">
        <f>หนองคาย!AL52</f>
        <v>2553113.08</v>
      </c>
      <c r="M637" s="143">
        <f>หนองคาย!AM52</f>
        <v>3013909.06</v>
      </c>
      <c r="N637" s="139"/>
      <c r="O637" s="139"/>
      <c r="P637" s="139"/>
      <c r="Q637" s="131">
        <f t="shared" si="68"/>
        <v>-460795.98</v>
      </c>
      <c r="R637" s="132">
        <f t="shared" si="69"/>
        <v>592.91989781699954</v>
      </c>
    </row>
    <row r="638" spans="1:18" hidden="1" x14ac:dyDescent="0.35">
      <c r="A638" s="138">
        <v>16</v>
      </c>
      <c r="B638" s="139" t="s">
        <v>62</v>
      </c>
      <c r="C638" s="139" t="s">
        <v>432</v>
      </c>
      <c r="D638" s="139" t="s">
        <v>83</v>
      </c>
      <c r="E638" s="139" t="s">
        <v>433</v>
      </c>
      <c r="F638" s="139" t="s">
        <v>180</v>
      </c>
      <c r="G638" s="139" t="s">
        <v>1068</v>
      </c>
      <c r="H638" s="140">
        <v>2587</v>
      </c>
      <c r="I638" s="138">
        <v>2</v>
      </c>
      <c r="J638" s="141">
        <f>หนองคาย!F53</f>
        <v>163810.65</v>
      </c>
      <c r="K638" s="142">
        <f>หนองคาย!AK53</f>
        <v>163351.06</v>
      </c>
      <c r="L638" s="143">
        <f>หนองคาย!AL53</f>
        <v>2904259.4099999997</v>
      </c>
      <c r="M638" s="143">
        <f>หนองคาย!AM53</f>
        <v>3126884.3400000003</v>
      </c>
      <c r="N638" s="139"/>
      <c r="O638" s="139"/>
      <c r="P638" s="139"/>
      <c r="Q638" s="131">
        <f t="shared" si="68"/>
        <v>-222624.93000000063</v>
      </c>
      <c r="R638" s="132">
        <f t="shared" si="69"/>
        <v>1122.6360301507536</v>
      </c>
    </row>
    <row r="639" spans="1:18" s="150" customFormat="1" hidden="1" x14ac:dyDescent="0.35">
      <c r="A639" s="144">
        <v>3</v>
      </c>
      <c r="B639" s="145" t="s">
        <v>62</v>
      </c>
      <c r="C639" s="145"/>
      <c r="D639" s="145"/>
      <c r="E639" s="145" t="s">
        <v>77</v>
      </c>
      <c r="F639" s="145"/>
      <c r="G639" s="145" t="s">
        <v>435</v>
      </c>
      <c r="H639" s="151">
        <f>SUM(H623:H638)</f>
        <v>53124</v>
      </c>
      <c r="I639" s="144"/>
      <c r="J639" s="147">
        <f>SUM(J623:J638)</f>
        <v>6069706.6999999993</v>
      </c>
      <c r="K639" s="147">
        <f t="shared" ref="K639:M639" si="74">SUM(K623:K638)</f>
        <v>4168481.8400000003</v>
      </c>
      <c r="L639" s="147">
        <f t="shared" si="74"/>
        <v>50974936.659999996</v>
      </c>
      <c r="M639" s="147">
        <f t="shared" si="74"/>
        <v>51898983.160000019</v>
      </c>
      <c r="N639" s="145">
        <v>15</v>
      </c>
      <c r="O639" s="145">
        <v>15</v>
      </c>
      <c r="P639" s="145">
        <f>N639-O639</f>
        <v>0</v>
      </c>
      <c r="Q639" s="148">
        <f t="shared" si="68"/>
        <v>-924046.50000002235</v>
      </c>
      <c r="R639" s="149">
        <f>L639/H639</f>
        <v>959.54628153000522</v>
      </c>
    </row>
    <row r="640" spans="1:18" hidden="1" x14ac:dyDescent="0.35">
      <c r="A640" s="138">
        <v>1</v>
      </c>
      <c r="B640" s="139" t="s">
        <v>62</v>
      </c>
      <c r="C640" s="139" t="s">
        <v>436</v>
      </c>
      <c r="D640" s="139" t="s">
        <v>90</v>
      </c>
      <c r="E640" s="139" t="s">
        <v>437</v>
      </c>
      <c r="F640" s="139" t="s">
        <v>210</v>
      </c>
      <c r="G640" s="139" t="s">
        <v>438</v>
      </c>
      <c r="H640" s="140"/>
      <c r="I640" s="138"/>
      <c r="J640" s="141"/>
      <c r="K640" s="142"/>
      <c r="L640" s="143"/>
      <c r="M640" s="143"/>
      <c r="N640" s="139"/>
      <c r="O640" s="139"/>
      <c r="P640" s="139"/>
    </row>
    <row r="641" spans="1:18" s="158" customFormat="1" hidden="1" x14ac:dyDescent="0.35">
      <c r="A641" s="152">
        <v>2</v>
      </c>
      <c r="B641" s="153" t="s">
        <v>62</v>
      </c>
      <c r="C641" s="153" t="s">
        <v>436</v>
      </c>
      <c r="D641" s="153" t="s">
        <v>90</v>
      </c>
      <c r="E641" s="153" t="s">
        <v>437</v>
      </c>
      <c r="F641" s="153" t="s">
        <v>180</v>
      </c>
      <c r="G641" s="153" t="s">
        <v>1069</v>
      </c>
      <c r="H641" s="154">
        <v>2455</v>
      </c>
      <c r="I641" s="152">
        <v>2</v>
      </c>
      <c r="J641" s="141">
        <f>หนองคาย!F54</f>
        <v>198752.7</v>
      </c>
      <c r="K641" s="155">
        <f>หนองคาย!AK54</f>
        <v>168439.28000000003</v>
      </c>
      <c r="L641" s="143">
        <f>หนองคาย!AL54</f>
        <v>2012049.01</v>
      </c>
      <c r="M641" s="143">
        <f>หนองคาย!AM54</f>
        <v>2148634.5299999998</v>
      </c>
      <c r="N641" s="153"/>
      <c r="O641" s="153"/>
      <c r="P641" s="153"/>
      <c r="Q641" s="131">
        <f t="shared" si="68"/>
        <v>-136585.51999999979</v>
      </c>
      <c r="R641" s="132">
        <f t="shared" si="69"/>
        <v>819.57189816700611</v>
      </c>
    </row>
    <row r="642" spans="1:18" hidden="1" x14ac:dyDescent="0.35">
      <c r="A642" s="138">
        <v>3</v>
      </c>
      <c r="B642" s="139" t="s">
        <v>62</v>
      </c>
      <c r="C642" s="139" t="s">
        <v>436</v>
      </c>
      <c r="D642" s="139" t="s">
        <v>90</v>
      </c>
      <c r="E642" s="139" t="s">
        <v>437</v>
      </c>
      <c r="F642" s="139" t="s">
        <v>180</v>
      </c>
      <c r="G642" s="139" t="s">
        <v>1070</v>
      </c>
      <c r="H642" s="140">
        <v>2020</v>
      </c>
      <c r="I642" s="138">
        <v>2</v>
      </c>
      <c r="J642" s="141">
        <f>หนองคาย!F55</f>
        <v>184913.26</v>
      </c>
      <c r="K642" s="155">
        <f>หนองคาย!AK55</f>
        <v>154073.79999999999</v>
      </c>
      <c r="L642" s="143">
        <f>หนองคาย!AL55</f>
        <v>2300743.23</v>
      </c>
      <c r="M642" s="143">
        <f>หนองคาย!AM55</f>
        <v>2286641.81</v>
      </c>
      <c r="N642" s="139"/>
      <c r="O642" s="139"/>
      <c r="P642" s="139"/>
      <c r="Q642" s="131">
        <f t="shared" si="68"/>
        <v>14101.419999999925</v>
      </c>
      <c r="R642" s="132">
        <f t="shared" si="69"/>
        <v>1138.9817970297029</v>
      </c>
    </row>
    <row r="643" spans="1:18" hidden="1" x14ac:dyDescent="0.35">
      <c r="A643" s="138">
        <v>4</v>
      </c>
      <c r="B643" s="139" t="s">
        <v>62</v>
      </c>
      <c r="C643" s="139" t="s">
        <v>436</v>
      </c>
      <c r="D643" s="139" t="s">
        <v>90</v>
      </c>
      <c r="E643" s="139" t="s">
        <v>437</v>
      </c>
      <c r="F643" s="139" t="s">
        <v>180</v>
      </c>
      <c r="G643" s="139" t="s">
        <v>1071</v>
      </c>
      <c r="H643" s="140">
        <v>3422</v>
      </c>
      <c r="I643" s="138">
        <v>3</v>
      </c>
      <c r="J643" s="141">
        <f>หนองคาย!F56</f>
        <v>554963.11</v>
      </c>
      <c r="K643" s="155">
        <f>หนองคาย!AK56</f>
        <v>511210.29</v>
      </c>
      <c r="L643" s="143">
        <f>หนองคาย!AL56</f>
        <v>3063118.38</v>
      </c>
      <c r="M643" s="143">
        <f>หนองคาย!AM56</f>
        <v>3008753.65</v>
      </c>
      <c r="N643" s="139"/>
      <c r="O643" s="139"/>
      <c r="P643" s="139"/>
      <c r="Q643" s="131">
        <f t="shared" si="68"/>
        <v>54364.729999999981</v>
      </c>
      <c r="R643" s="132">
        <f t="shared" si="69"/>
        <v>895.12518410286384</v>
      </c>
    </row>
    <row r="644" spans="1:18" hidden="1" x14ac:dyDescent="0.35">
      <c r="A644" s="138">
        <v>5</v>
      </c>
      <c r="B644" s="139" t="s">
        <v>62</v>
      </c>
      <c r="C644" s="139" t="s">
        <v>436</v>
      </c>
      <c r="D644" s="139" t="s">
        <v>90</v>
      </c>
      <c r="E644" s="139" t="s">
        <v>437</v>
      </c>
      <c r="F644" s="139" t="s">
        <v>180</v>
      </c>
      <c r="G644" s="139" t="s">
        <v>1072</v>
      </c>
      <c r="H644" s="140">
        <v>2553</v>
      </c>
      <c r="I644" s="138">
        <v>2</v>
      </c>
      <c r="J644" s="141">
        <f>หนองคาย!F57</f>
        <v>334577.83</v>
      </c>
      <c r="K644" s="155">
        <f>หนองคาย!AK57</f>
        <v>311724.09999999998</v>
      </c>
      <c r="L644" s="143">
        <f>หนองคาย!AL57</f>
        <v>2565875.12</v>
      </c>
      <c r="M644" s="143">
        <f>หนองคาย!AM57</f>
        <v>2491372.02</v>
      </c>
      <c r="N644" s="139"/>
      <c r="O644" s="139"/>
      <c r="P644" s="139"/>
      <c r="Q644" s="131">
        <f t="shared" si="68"/>
        <v>74503.100000000093</v>
      </c>
      <c r="R644" s="132">
        <f t="shared" si="69"/>
        <v>1005.043133568351</v>
      </c>
    </row>
    <row r="645" spans="1:18" hidden="1" x14ac:dyDescent="0.35">
      <c r="A645" s="138">
        <v>6</v>
      </c>
      <c r="B645" s="139" t="s">
        <v>62</v>
      </c>
      <c r="C645" s="139" t="s">
        <v>436</v>
      </c>
      <c r="D645" s="139" t="s">
        <v>90</v>
      </c>
      <c r="E645" s="139" t="s">
        <v>437</v>
      </c>
      <c r="F645" s="139" t="s">
        <v>180</v>
      </c>
      <c r="G645" s="139" t="s">
        <v>1073</v>
      </c>
      <c r="H645" s="140">
        <v>961</v>
      </c>
      <c r="I645" s="138">
        <v>1</v>
      </c>
      <c r="J645" s="141">
        <f>หนองคาย!F58</f>
        <v>139549.79</v>
      </c>
      <c r="K645" s="155">
        <f>หนองคาย!AK58</f>
        <v>137312.03999999998</v>
      </c>
      <c r="L645" s="143">
        <f>หนองคาย!AL58</f>
        <v>1665755.98</v>
      </c>
      <c r="M645" s="143">
        <f>หนองคาย!AM58</f>
        <v>1624877.2699999998</v>
      </c>
      <c r="N645" s="139"/>
      <c r="O645" s="139"/>
      <c r="P645" s="139"/>
      <c r="Q645" s="131">
        <f t="shared" si="68"/>
        <v>40878.710000000196</v>
      </c>
      <c r="R645" s="132">
        <f t="shared" si="69"/>
        <v>1733.3568990634756</v>
      </c>
    </row>
    <row r="646" spans="1:18" hidden="1" x14ac:dyDescent="0.35">
      <c r="A646" s="138">
        <v>7</v>
      </c>
      <c r="B646" s="139" t="s">
        <v>62</v>
      </c>
      <c r="C646" s="139" t="s">
        <v>436</v>
      </c>
      <c r="D646" s="139" t="s">
        <v>90</v>
      </c>
      <c r="E646" s="139" t="s">
        <v>437</v>
      </c>
      <c r="F646" s="139" t="s">
        <v>180</v>
      </c>
      <c r="G646" s="139" t="s">
        <v>1074</v>
      </c>
      <c r="H646" s="140">
        <v>2039</v>
      </c>
      <c r="I646" s="138">
        <v>2</v>
      </c>
      <c r="J646" s="141">
        <f>หนองคาย!F59</f>
        <v>609732.57999999996</v>
      </c>
      <c r="K646" s="155">
        <f>หนองคาย!AK59</f>
        <v>809766.43</v>
      </c>
      <c r="L646" s="143">
        <f>หนองคาย!AL59</f>
        <v>2591120.96</v>
      </c>
      <c r="M646" s="143">
        <f>หนองคาย!AM59</f>
        <v>2201469.3199999998</v>
      </c>
      <c r="N646" s="139"/>
      <c r="O646" s="139"/>
      <c r="P646" s="139"/>
      <c r="Q646" s="131">
        <f t="shared" si="68"/>
        <v>389651.64000000013</v>
      </c>
      <c r="R646" s="132">
        <f t="shared" si="69"/>
        <v>1270.7802648357037</v>
      </c>
    </row>
    <row r="647" spans="1:18" s="150" customFormat="1" hidden="1" x14ac:dyDescent="0.35">
      <c r="A647" s="144">
        <v>4</v>
      </c>
      <c r="B647" s="145" t="s">
        <v>62</v>
      </c>
      <c r="C647" s="145"/>
      <c r="D647" s="145"/>
      <c r="E647" s="145" t="s">
        <v>77</v>
      </c>
      <c r="F647" s="145"/>
      <c r="G647" s="145" t="s">
        <v>439</v>
      </c>
      <c r="H647" s="151">
        <f>SUM(H640:H646)</f>
        <v>13450</v>
      </c>
      <c r="I647" s="144"/>
      <c r="J647" s="147">
        <f>SUM(J640:J646)</f>
        <v>2022489.27</v>
      </c>
      <c r="K647" s="147">
        <f t="shared" ref="K647:M647" si="75">SUM(K640:K646)</f>
        <v>2092525.94</v>
      </c>
      <c r="L647" s="147">
        <f t="shared" si="75"/>
        <v>14198662.68</v>
      </c>
      <c r="M647" s="147">
        <f t="shared" si="75"/>
        <v>13761748.6</v>
      </c>
      <c r="N647" s="145">
        <v>6</v>
      </c>
      <c r="O647" s="145">
        <v>6</v>
      </c>
      <c r="P647" s="145">
        <f>N647-O647</f>
        <v>0</v>
      </c>
      <c r="Q647" s="148">
        <f t="shared" ref="Q647:Q710" si="76">L647-M647</f>
        <v>436914.08000000007</v>
      </c>
      <c r="R647" s="149">
        <f>L647/H647</f>
        <v>1055.662652788104</v>
      </c>
    </row>
    <row r="648" spans="1:18" hidden="1" x14ac:dyDescent="0.35">
      <c r="A648" s="138">
        <v>1</v>
      </c>
      <c r="B648" s="139" t="s">
        <v>62</v>
      </c>
      <c r="C648" s="139" t="s">
        <v>440</v>
      </c>
      <c r="D648" s="139" t="s">
        <v>97</v>
      </c>
      <c r="E648" s="139" t="s">
        <v>441</v>
      </c>
      <c r="F648" s="139" t="s">
        <v>210</v>
      </c>
      <c r="G648" s="139" t="s">
        <v>442</v>
      </c>
      <c r="H648" s="140"/>
      <c r="I648" s="138"/>
      <c r="J648" s="141"/>
      <c r="K648" s="142"/>
      <c r="L648" s="143"/>
      <c r="M648" s="143"/>
      <c r="N648" s="139"/>
      <c r="O648" s="139"/>
      <c r="P648" s="139"/>
    </row>
    <row r="649" spans="1:18" hidden="1" x14ac:dyDescent="0.35">
      <c r="A649" s="138">
        <v>2</v>
      </c>
      <c r="B649" s="139" t="s">
        <v>62</v>
      </c>
      <c r="C649" s="139" t="s">
        <v>440</v>
      </c>
      <c r="D649" s="139" t="s">
        <v>97</v>
      </c>
      <c r="E649" s="139" t="s">
        <v>441</v>
      </c>
      <c r="F649" s="139" t="s">
        <v>180</v>
      </c>
      <c r="G649" s="139" t="s">
        <v>1075</v>
      </c>
      <c r="H649" s="140">
        <v>3187</v>
      </c>
      <c r="I649" s="138">
        <v>3</v>
      </c>
      <c r="J649" s="141">
        <f>หนองคาย!F60</f>
        <v>87106.73</v>
      </c>
      <c r="K649" s="142">
        <f>หนองคาย!AK60</f>
        <v>125728.97</v>
      </c>
      <c r="L649" s="143">
        <f>หนองคาย!AL60</f>
        <v>2084655.51</v>
      </c>
      <c r="M649" s="143">
        <f>หนองคาย!AM60</f>
        <v>1479906.1600000001</v>
      </c>
      <c r="N649" s="139"/>
      <c r="O649" s="139"/>
      <c r="P649" s="139"/>
      <c r="Q649" s="131">
        <f t="shared" si="76"/>
        <v>604749.34999999986</v>
      </c>
      <c r="R649" s="132">
        <f t="shared" ref="R649:R710" si="77">L649/H649</f>
        <v>654.11217759648571</v>
      </c>
    </row>
    <row r="650" spans="1:18" hidden="1" x14ac:dyDescent="0.35">
      <c r="A650" s="138">
        <v>3</v>
      </c>
      <c r="B650" s="139" t="s">
        <v>62</v>
      </c>
      <c r="C650" s="139" t="s">
        <v>440</v>
      </c>
      <c r="D650" s="139" t="s">
        <v>97</v>
      </c>
      <c r="E650" s="139" t="s">
        <v>441</v>
      </c>
      <c r="F650" s="139" t="s">
        <v>180</v>
      </c>
      <c r="G650" s="139" t="s">
        <v>1076</v>
      </c>
      <c r="H650" s="140">
        <v>4931</v>
      </c>
      <c r="I650" s="138">
        <v>4</v>
      </c>
      <c r="J650" s="141">
        <f>หนองคาย!F61</f>
        <v>57492.15</v>
      </c>
      <c r="K650" s="142">
        <f>หนองคาย!AK61</f>
        <v>100778.58</v>
      </c>
      <c r="L650" s="143">
        <f>หนองคาย!AL61</f>
        <v>2121246.84</v>
      </c>
      <c r="M650" s="143">
        <f>หนองคาย!AM61</f>
        <v>2239994.63</v>
      </c>
      <c r="N650" s="139"/>
      <c r="O650" s="139"/>
      <c r="P650" s="139"/>
      <c r="Q650" s="131">
        <f t="shared" si="76"/>
        <v>-118747.79000000004</v>
      </c>
      <c r="R650" s="132">
        <f t="shared" si="77"/>
        <v>430.18593388764953</v>
      </c>
    </row>
    <row r="651" spans="1:18" hidden="1" x14ac:dyDescent="0.35">
      <c r="A651" s="138">
        <v>4</v>
      </c>
      <c r="B651" s="139" t="s">
        <v>62</v>
      </c>
      <c r="C651" s="139" t="s">
        <v>440</v>
      </c>
      <c r="D651" s="139" t="s">
        <v>97</v>
      </c>
      <c r="E651" s="139" t="s">
        <v>441</v>
      </c>
      <c r="F651" s="139" t="s">
        <v>180</v>
      </c>
      <c r="G651" s="139" t="s">
        <v>1077</v>
      </c>
      <c r="H651" s="140">
        <v>2673</v>
      </c>
      <c r="I651" s="138">
        <v>2</v>
      </c>
      <c r="J651" s="141">
        <f>หนองคาย!F62</f>
        <v>61446</v>
      </c>
      <c r="K651" s="142">
        <f>หนองคาย!AK62</f>
        <v>120044.64</v>
      </c>
      <c r="L651" s="143">
        <f>หนองคาย!AL62</f>
        <v>2532867.65</v>
      </c>
      <c r="M651" s="143">
        <f>หนองคาย!AM62</f>
        <v>2756834.46</v>
      </c>
      <c r="N651" s="139"/>
      <c r="O651" s="139"/>
      <c r="P651" s="139"/>
      <c r="Q651" s="131">
        <f t="shared" si="76"/>
        <v>-223966.81000000006</v>
      </c>
      <c r="R651" s="132">
        <f t="shared" si="77"/>
        <v>947.57487841376724</v>
      </c>
    </row>
    <row r="652" spans="1:18" hidden="1" x14ac:dyDescent="0.35">
      <c r="A652" s="138">
        <v>5</v>
      </c>
      <c r="B652" s="139" t="s">
        <v>62</v>
      </c>
      <c r="C652" s="139" t="s">
        <v>440</v>
      </c>
      <c r="D652" s="139" t="s">
        <v>97</v>
      </c>
      <c r="E652" s="139" t="s">
        <v>441</v>
      </c>
      <c r="F652" s="139" t="s">
        <v>180</v>
      </c>
      <c r="G652" s="139" t="s">
        <v>1078</v>
      </c>
      <c r="H652" s="140">
        <v>3204</v>
      </c>
      <c r="I652" s="138">
        <v>3</v>
      </c>
      <c r="J652" s="141">
        <f>หนองคาย!F63</f>
        <v>201573.8</v>
      </c>
      <c r="K652" s="142">
        <f>หนองคาย!AK63</f>
        <v>206972.12</v>
      </c>
      <c r="L652" s="143">
        <f>หนองคาย!AL63</f>
        <v>2832932.06</v>
      </c>
      <c r="M652" s="143">
        <f>หนองคาย!AM63</f>
        <v>2869173.71</v>
      </c>
      <c r="N652" s="139"/>
      <c r="O652" s="139"/>
      <c r="P652" s="139"/>
      <c r="Q652" s="131">
        <f t="shared" si="76"/>
        <v>-36241.649999999907</v>
      </c>
      <c r="R652" s="132">
        <f t="shared" si="77"/>
        <v>884.18603620474414</v>
      </c>
    </row>
    <row r="653" spans="1:18" hidden="1" x14ac:dyDescent="0.35">
      <c r="A653" s="138">
        <v>6</v>
      </c>
      <c r="B653" s="139" t="s">
        <v>62</v>
      </c>
      <c r="C653" s="139" t="s">
        <v>440</v>
      </c>
      <c r="D653" s="139" t="s">
        <v>97</v>
      </c>
      <c r="E653" s="139" t="s">
        <v>441</v>
      </c>
      <c r="F653" s="139" t="s">
        <v>180</v>
      </c>
      <c r="G653" s="139" t="s">
        <v>1079</v>
      </c>
      <c r="H653" s="140">
        <v>2244</v>
      </c>
      <c r="I653" s="138">
        <v>2</v>
      </c>
      <c r="J653" s="141">
        <f>หนองคาย!F64</f>
        <v>44665.74</v>
      </c>
      <c r="K653" s="142">
        <f>หนองคาย!AK64</f>
        <v>47611.899999999994</v>
      </c>
      <c r="L653" s="143">
        <f>หนองคาย!AL64</f>
        <v>2014658.36</v>
      </c>
      <c r="M653" s="143">
        <f>หนองคาย!AM64</f>
        <v>2210034.1</v>
      </c>
      <c r="N653" s="139"/>
      <c r="O653" s="139"/>
      <c r="P653" s="139"/>
      <c r="Q653" s="131">
        <f t="shared" si="76"/>
        <v>-195375.74</v>
      </c>
      <c r="R653" s="132">
        <f t="shared" si="77"/>
        <v>897.79784313725497</v>
      </c>
    </row>
    <row r="654" spans="1:18" s="150" customFormat="1" hidden="1" x14ac:dyDescent="0.35">
      <c r="A654" s="144">
        <v>5</v>
      </c>
      <c r="B654" s="145" t="s">
        <v>62</v>
      </c>
      <c r="C654" s="145"/>
      <c r="D654" s="145"/>
      <c r="E654" s="145" t="s">
        <v>77</v>
      </c>
      <c r="F654" s="145"/>
      <c r="G654" s="145" t="s">
        <v>443</v>
      </c>
      <c r="H654" s="151">
        <f>SUM(H648:H653)</f>
        <v>16239</v>
      </c>
      <c r="I654" s="144"/>
      <c r="J654" s="147">
        <f>SUM(J648:J653)</f>
        <v>452284.42</v>
      </c>
      <c r="K654" s="182">
        <f>SUM(K648:K653)</f>
        <v>601136.21000000008</v>
      </c>
      <c r="L654" s="147">
        <f t="shared" ref="L654:M654" si="78">SUM(L648:L653)</f>
        <v>11586360.42</v>
      </c>
      <c r="M654" s="147">
        <f t="shared" si="78"/>
        <v>11555943.060000001</v>
      </c>
      <c r="N654" s="145">
        <v>5</v>
      </c>
      <c r="O654" s="145">
        <v>5</v>
      </c>
      <c r="P654" s="145">
        <f>N654-O654</f>
        <v>0</v>
      </c>
      <c r="Q654" s="148">
        <f t="shared" si="76"/>
        <v>30417.359999999404</v>
      </c>
      <c r="R654" s="149">
        <f>L654/H654</f>
        <v>713.48977276925916</v>
      </c>
    </row>
    <row r="655" spans="1:18" hidden="1" x14ac:dyDescent="0.35">
      <c r="A655" s="138">
        <v>1</v>
      </c>
      <c r="B655" s="139" t="s">
        <v>62</v>
      </c>
      <c r="C655" s="139" t="s">
        <v>444</v>
      </c>
      <c r="D655" s="139" t="s">
        <v>111</v>
      </c>
      <c r="E655" s="139" t="s">
        <v>445</v>
      </c>
      <c r="F655" s="139" t="s">
        <v>210</v>
      </c>
      <c r="G655" s="139" t="s">
        <v>446</v>
      </c>
      <c r="H655" s="140"/>
      <c r="I655" s="138"/>
      <c r="J655" s="141"/>
      <c r="K655" s="142"/>
      <c r="L655" s="143"/>
      <c r="M655" s="143"/>
      <c r="N655" s="139"/>
      <c r="O655" s="139"/>
      <c r="P655" s="139"/>
    </row>
    <row r="656" spans="1:18" hidden="1" x14ac:dyDescent="0.35">
      <c r="A656" s="138">
        <v>2</v>
      </c>
      <c r="B656" s="139" t="s">
        <v>62</v>
      </c>
      <c r="C656" s="139" t="s">
        <v>444</v>
      </c>
      <c r="D656" s="139" t="s">
        <v>111</v>
      </c>
      <c r="E656" s="139" t="s">
        <v>445</v>
      </c>
      <c r="F656" s="139" t="s">
        <v>180</v>
      </c>
      <c r="G656" s="139" t="s">
        <v>1080</v>
      </c>
      <c r="H656" s="140">
        <v>5619</v>
      </c>
      <c r="I656" s="138">
        <v>4</v>
      </c>
      <c r="J656" s="141">
        <f>หนองคาย!F65</f>
        <v>286329.08</v>
      </c>
      <c r="K656" s="142">
        <f>หนองคาย!AK65</f>
        <v>268375.71000000002</v>
      </c>
      <c r="L656" s="143">
        <f>หนองคาย!AL65</f>
        <v>3749109.4699999997</v>
      </c>
      <c r="M656" s="143">
        <f>หนองคาย!AM65</f>
        <v>3437464.55</v>
      </c>
      <c r="N656" s="139"/>
      <c r="O656" s="139"/>
      <c r="P656" s="139"/>
      <c r="Q656" s="131">
        <f t="shared" si="76"/>
        <v>311644.91999999993</v>
      </c>
      <c r="R656" s="132">
        <f t="shared" si="77"/>
        <v>667.22005161060679</v>
      </c>
    </row>
    <row r="657" spans="1:18" hidden="1" x14ac:dyDescent="0.35">
      <c r="A657" s="138">
        <v>3</v>
      </c>
      <c r="B657" s="139" t="s">
        <v>62</v>
      </c>
      <c r="C657" s="139" t="s">
        <v>444</v>
      </c>
      <c r="D657" s="139" t="s">
        <v>111</v>
      </c>
      <c r="E657" s="139" t="s">
        <v>445</v>
      </c>
      <c r="F657" s="139" t="s">
        <v>180</v>
      </c>
      <c r="G657" s="139" t="s">
        <v>1081</v>
      </c>
      <c r="H657" s="140">
        <v>5086</v>
      </c>
      <c r="I657" s="138">
        <v>4</v>
      </c>
      <c r="J657" s="141">
        <f>หนองคาย!F66</f>
        <v>132625.41</v>
      </c>
      <c r="K657" s="142">
        <f>หนองคาย!AK66</f>
        <v>235211.61</v>
      </c>
      <c r="L657" s="143">
        <f>หนองคาย!AL66</f>
        <v>5703255.5</v>
      </c>
      <c r="M657" s="143">
        <f>หนองคาย!AM66</f>
        <v>3821370.74</v>
      </c>
      <c r="N657" s="139"/>
      <c r="O657" s="139"/>
      <c r="P657" s="139"/>
      <c r="Q657" s="131">
        <f t="shared" si="76"/>
        <v>1881884.7599999998</v>
      </c>
      <c r="R657" s="132">
        <f t="shared" si="77"/>
        <v>1121.3636453008257</v>
      </c>
    </row>
    <row r="658" spans="1:18" hidden="1" x14ac:dyDescent="0.35">
      <c r="A658" s="138">
        <v>4</v>
      </c>
      <c r="B658" s="139" t="s">
        <v>62</v>
      </c>
      <c r="C658" s="139" t="s">
        <v>444</v>
      </c>
      <c r="D658" s="139" t="s">
        <v>111</v>
      </c>
      <c r="E658" s="139" t="s">
        <v>445</v>
      </c>
      <c r="F658" s="139" t="s">
        <v>180</v>
      </c>
      <c r="G658" s="139" t="s">
        <v>1082</v>
      </c>
      <c r="H658" s="140">
        <v>7208</v>
      </c>
      <c r="I658" s="138">
        <v>5</v>
      </c>
      <c r="J658" s="141">
        <f>หนองคาย!F67</f>
        <v>586364.52</v>
      </c>
      <c r="K658" s="142">
        <f>หนองคาย!AK67</f>
        <v>681527.52</v>
      </c>
      <c r="L658" s="143">
        <f>หนองคาย!AL67</f>
        <v>3527471.62</v>
      </c>
      <c r="M658" s="143">
        <f>หนองคาย!AM67</f>
        <v>2907764.9899999998</v>
      </c>
      <c r="N658" s="139"/>
      <c r="O658" s="139"/>
      <c r="P658" s="139"/>
      <c r="Q658" s="131">
        <f t="shared" si="76"/>
        <v>619706.63000000035</v>
      </c>
      <c r="R658" s="132">
        <f t="shared" si="77"/>
        <v>489.38285516093231</v>
      </c>
    </row>
    <row r="659" spans="1:18" s="150" customFormat="1" hidden="1" x14ac:dyDescent="0.35">
      <c r="A659" s="144">
        <v>6</v>
      </c>
      <c r="B659" s="145" t="s">
        <v>62</v>
      </c>
      <c r="C659" s="145"/>
      <c r="D659" s="145"/>
      <c r="E659" s="145" t="s">
        <v>77</v>
      </c>
      <c r="F659" s="145"/>
      <c r="G659" s="145" t="s">
        <v>447</v>
      </c>
      <c r="H659" s="151">
        <f>SUM(H656:H658)</f>
        <v>17913</v>
      </c>
      <c r="I659" s="144"/>
      <c r="J659" s="147">
        <f>SUM(J655:J658)</f>
        <v>1005319.01</v>
      </c>
      <c r="K659" s="147">
        <f t="shared" ref="K659:M659" si="79">SUM(K655:K658)</f>
        <v>1185114.8400000001</v>
      </c>
      <c r="L659" s="147">
        <f t="shared" si="79"/>
        <v>12979836.59</v>
      </c>
      <c r="M659" s="147">
        <f t="shared" si="79"/>
        <v>10166600.279999999</v>
      </c>
      <c r="N659" s="145">
        <v>3</v>
      </c>
      <c r="O659" s="145">
        <v>3</v>
      </c>
      <c r="P659" s="145">
        <f>N659-O659</f>
        <v>0</v>
      </c>
      <c r="Q659" s="148">
        <f t="shared" si="76"/>
        <v>2813236.3100000005</v>
      </c>
      <c r="R659" s="149">
        <f>L659/H659</f>
        <v>724.60428683079328</v>
      </c>
    </row>
    <row r="660" spans="1:18" hidden="1" x14ac:dyDescent="0.35">
      <c r="A660" s="138">
        <v>1</v>
      </c>
      <c r="B660" s="139" t="s">
        <v>62</v>
      </c>
      <c r="C660" s="139" t="s">
        <v>448</v>
      </c>
      <c r="D660" s="139" t="s">
        <v>125</v>
      </c>
      <c r="E660" s="139" t="s">
        <v>449</v>
      </c>
      <c r="F660" s="139" t="s">
        <v>210</v>
      </c>
      <c r="G660" s="139" t="s">
        <v>450</v>
      </c>
      <c r="H660" s="140"/>
      <c r="I660" s="138"/>
      <c r="J660" s="141"/>
      <c r="K660" s="142"/>
      <c r="L660" s="143"/>
      <c r="M660" s="143"/>
      <c r="N660" s="139"/>
      <c r="O660" s="139"/>
      <c r="P660" s="139"/>
    </row>
    <row r="661" spans="1:18" hidden="1" x14ac:dyDescent="0.35">
      <c r="A661" s="138">
        <v>2</v>
      </c>
      <c r="B661" s="139" t="s">
        <v>62</v>
      </c>
      <c r="C661" s="139" t="s">
        <v>448</v>
      </c>
      <c r="D661" s="139" t="s">
        <v>125</v>
      </c>
      <c r="E661" s="139" t="s">
        <v>449</v>
      </c>
      <c r="F661" s="139" t="s">
        <v>180</v>
      </c>
      <c r="G661" s="139" t="s">
        <v>1083</v>
      </c>
      <c r="H661" s="140">
        <v>2983</v>
      </c>
      <c r="I661" s="138">
        <v>2</v>
      </c>
      <c r="J661" s="141">
        <f>หนองคาย!F68</f>
        <v>326903.15999999997</v>
      </c>
      <c r="K661" s="142">
        <f>หนองคาย!AK68</f>
        <v>414606.23</v>
      </c>
      <c r="L661" s="143">
        <f>หนองคาย!AL68</f>
        <v>4044267.2</v>
      </c>
      <c r="M661" s="143">
        <f>หนองคาย!AM68</f>
        <v>3544426.7300000004</v>
      </c>
      <c r="N661" s="139"/>
      <c r="O661" s="139"/>
      <c r="P661" s="139"/>
      <c r="Q661" s="131">
        <f t="shared" si="76"/>
        <v>499840.46999999974</v>
      </c>
      <c r="R661" s="132">
        <f t="shared" si="77"/>
        <v>1355.7717733825009</v>
      </c>
    </row>
    <row r="662" spans="1:18" hidden="1" x14ac:dyDescent="0.35">
      <c r="A662" s="138">
        <v>3</v>
      </c>
      <c r="B662" s="139" t="s">
        <v>62</v>
      </c>
      <c r="C662" s="139" t="s">
        <v>448</v>
      </c>
      <c r="D662" s="139" t="s">
        <v>125</v>
      </c>
      <c r="E662" s="139" t="s">
        <v>449</v>
      </c>
      <c r="F662" s="139" t="s">
        <v>180</v>
      </c>
      <c r="G662" s="139" t="s">
        <v>1084</v>
      </c>
      <c r="H662" s="140">
        <v>3185</v>
      </c>
      <c r="I662" s="138">
        <v>3</v>
      </c>
      <c r="J662" s="141">
        <f>หนองคาย!F69</f>
        <v>212628.14</v>
      </c>
      <c r="K662" s="142">
        <f>หนองคาย!AK69</f>
        <v>247257.62000000002</v>
      </c>
      <c r="L662" s="143">
        <f>หนองคาย!AL69</f>
        <v>2130083.56</v>
      </c>
      <c r="M662" s="143">
        <f>หนองคาย!AM69</f>
        <v>2017949.81</v>
      </c>
      <c r="N662" s="139"/>
      <c r="O662" s="139"/>
      <c r="P662" s="139"/>
      <c r="Q662" s="131">
        <f t="shared" si="76"/>
        <v>112133.75</v>
      </c>
      <c r="R662" s="132">
        <f t="shared" si="77"/>
        <v>668.78604709576143</v>
      </c>
    </row>
    <row r="663" spans="1:18" hidden="1" x14ac:dyDescent="0.35">
      <c r="A663" s="138">
        <v>4</v>
      </c>
      <c r="B663" s="139" t="s">
        <v>62</v>
      </c>
      <c r="C663" s="139" t="s">
        <v>448</v>
      </c>
      <c r="D663" s="139" t="s">
        <v>125</v>
      </c>
      <c r="E663" s="139" t="s">
        <v>449</v>
      </c>
      <c r="F663" s="139" t="s">
        <v>180</v>
      </c>
      <c r="G663" s="139" t="s">
        <v>1085</v>
      </c>
      <c r="H663" s="140">
        <v>5687</v>
      </c>
      <c r="I663" s="138">
        <v>4</v>
      </c>
      <c r="J663" s="141">
        <f>หนองคาย!F70</f>
        <v>479364.08</v>
      </c>
      <c r="K663" s="142">
        <f>หนองคาย!AK70</f>
        <v>709481.73</v>
      </c>
      <c r="L663" s="143">
        <f>หนองคาย!AL70</f>
        <v>5028152.29</v>
      </c>
      <c r="M663" s="143">
        <f>หนองคาย!AM70</f>
        <v>3891179.25</v>
      </c>
      <c r="N663" s="139"/>
      <c r="O663" s="139"/>
      <c r="P663" s="139"/>
      <c r="Q663" s="131">
        <f t="shared" si="76"/>
        <v>1136973.04</v>
      </c>
      <c r="R663" s="132">
        <f t="shared" si="77"/>
        <v>884.14845964480389</v>
      </c>
    </row>
    <row r="664" spans="1:18" hidden="1" x14ac:dyDescent="0.35">
      <c r="A664" s="138">
        <v>5</v>
      </c>
      <c r="B664" s="139" t="s">
        <v>62</v>
      </c>
      <c r="C664" s="139" t="s">
        <v>448</v>
      </c>
      <c r="D664" s="139" t="s">
        <v>125</v>
      </c>
      <c r="E664" s="139" t="s">
        <v>449</v>
      </c>
      <c r="F664" s="139" t="s">
        <v>180</v>
      </c>
      <c r="G664" s="139" t="s">
        <v>1086</v>
      </c>
      <c r="H664" s="140">
        <v>5400</v>
      </c>
      <c r="I664" s="138">
        <v>4</v>
      </c>
      <c r="J664" s="141">
        <f>หนองคาย!F71</f>
        <v>1419996.9</v>
      </c>
      <c r="K664" s="142">
        <f>หนองคาย!AK71</f>
        <v>1444552.9</v>
      </c>
      <c r="L664" s="143">
        <f>หนองคาย!AL71</f>
        <v>2913792.65</v>
      </c>
      <c r="M664" s="143">
        <f>หนองคาย!AM71</f>
        <v>2812263.34</v>
      </c>
      <c r="N664" s="139"/>
      <c r="O664" s="139"/>
      <c r="P664" s="139"/>
      <c r="Q664" s="131">
        <f t="shared" si="76"/>
        <v>101529.31000000006</v>
      </c>
      <c r="R664" s="132">
        <f t="shared" si="77"/>
        <v>539.59123148148149</v>
      </c>
    </row>
    <row r="665" spans="1:18" hidden="1" x14ac:dyDescent="0.35">
      <c r="A665" s="138">
        <v>6</v>
      </c>
      <c r="B665" s="139" t="s">
        <v>62</v>
      </c>
      <c r="C665" s="139" t="s">
        <v>448</v>
      </c>
      <c r="D665" s="139" t="s">
        <v>125</v>
      </c>
      <c r="E665" s="139" t="s">
        <v>449</v>
      </c>
      <c r="F665" s="139" t="s">
        <v>180</v>
      </c>
      <c r="G665" s="139" t="s">
        <v>1087</v>
      </c>
      <c r="H665" s="140">
        <v>9957</v>
      </c>
      <c r="I665" s="138">
        <v>5</v>
      </c>
      <c r="J665" s="141">
        <f>หนองคาย!F72</f>
        <v>1067683.76</v>
      </c>
      <c r="K665" s="142">
        <f>หนองคาย!AK72</f>
        <v>1076250.58</v>
      </c>
      <c r="L665" s="143">
        <f>หนองคาย!AL72</f>
        <v>5519812.7999999998</v>
      </c>
      <c r="M665" s="143">
        <f>หนองคาย!AM72</f>
        <v>4903590.54</v>
      </c>
      <c r="N665" s="139"/>
      <c r="O665" s="139"/>
      <c r="P665" s="139"/>
      <c r="Q665" s="131">
        <f t="shared" si="76"/>
        <v>616222.25999999978</v>
      </c>
      <c r="R665" s="132">
        <f t="shared" si="77"/>
        <v>554.36504971376917</v>
      </c>
    </row>
    <row r="666" spans="1:18" hidden="1" x14ac:dyDescent="0.35">
      <c r="A666" s="138">
        <v>7</v>
      </c>
      <c r="B666" s="139" t="s">
        <v>62</v>
      </c>
      <c r="C666" s="139" t="s">
        <v>448</v>
      </c>
      <c r="D666" s="139" t="s">
        <v>125</v>
      </c>
      <c r="E666" s="139" t="s">
        <v>449</v>
      </c>
      <c r="F666" s="139" t="s">
        <v>180</v>
      </c>
      <c r="G666" s="139" t="s">
        <v>1088</v>
      </c>
      <c r="H666" s="140">
        <v>2898</v>
      </c>
      <c r="I666" s="138">
        <v>2</v>
      </c>
      <c r="J666" s="141">
        <f>หนองคาย!F73</f>
        <v>905364.36</v>
      </c>
      <c r="K666" s="142">
        <f>หนองคาย!AK73</f>
        <v>885695.47</v>
      </c>
      <c r="L666" s="143">
        <f>หนองคาย!AL73</f>
        <v>2256168.23</v>
      </c>
      <c r="M666" s="143">
        <f>หนองคาย!AM73</f>
        <v>2092412.19</v>
      </c>
      <c r="N666" s="139"/>
      <c r="O666" s="139"/>
      <c r="P666" s="139"/>
      <c r="Q666" s="131">
        <f t="shared" si="76"/>
        <v>163756.04000000004</v>
      </c>
      <c r="R666" s="132">
        <f t="shared" si="77"/>
        <v>778.52595928226367</v>
      </c>
    </row>
    <row r="667" spans="1:18" hidden="1" x14ac:dyDescent="0.35">
      <c r="A667" s="138">
        <v>8</v>
      </c>
      <c r="B667" s="139" t="s">
        <v>62</v>
      </c>
      <c r="C667" s="139" t="s">
        <v>448</v>
      </c>
      <c r="D667" s="139" t="s">
        <v>125</v>
      </c>
      <c r="E667" s="139" t="s">
        <v>449</v>
      </c>
      <c r="F667" s="139" t="s">
        <v>180</v>
      </c>
      <c r="G667" s="139" t="s">
        <v>1089</v>
      </c>
      <c r="H667" s="140">
        <v>3080</v>
      </c>
      <c r="I667" s="138">
        <v>3</v>
      </c>
      <c r="J667" s="141">
        <f>หนองคาย!F74</f>
        <v>31132.41</v>
      </c>
      <c r="K667" s="142">
        <f>หนองคาย!AK74</f>
        <v>35332.879999999997</v>
      </c>
      <c r="L667" s="143">
        <f>หนองคาย!AL74</f>
        <v>1915455.1800000002</v>
      </c>
      <c r="M667" s="143">
        <f>หนองคาย!AM74</f>
        <v>1817794.13</v>
      </c>
      <c r="N667" s="139"/>
      <c r="O667" s="139"/>
      <c r="P667" s="139"/>
      <c r="Q667" s="131">
        <f t="shared" si="76"/>
        <v>97661.050000000279</v>
      </c>
      <c r="R667" s="132">
        <f t="shared" si="77"/>
        <v>621.90103246753256</v>
      </c>
    </row>
    <row r="668" spans="1:18" s="150" customFormat="1" hidden="1" x14ac:dyDescent="0.35">
      <c r="A668" s="144">
        <v>7</v>
      </c>
      <c r="B668" s="145" t="s">
        <v>62</v>
      </c>
      <c r="C668" s="145"/>
      <c r="D668" s="145"/>
      <c r="E668" s="145" t="s">
        <v>77</v>
      </c>
      <c r="F668" s="145"/>
      <c r="G668" s="145" t="s">
        <v>451</v>
      </c>
      <c r="H668" s="151">
        <f>SUM(H661:H667)</f>
        <v>33190</v>
      </c>
      <c r="I668" s="144"/>
      <c r="J668" s="147">
        <f>SUM(J660:J667)</f>
        <v>4443072.8100000005</v>
      </c>
      <c r="K668" s="147">
        <f t="shared" ref="K668:M668" si="80">SUM(K660:K667)</f>
        <v>4813177.41</v>
      </c>
      <c r="L668" s="147">
        <f t="shared" si="80"/>
        <v>23807731.91</v>
      </c>
      <c r="M668" s="147">
        <f t="shared" si="80"/>
        <v>21079615.990000002</v>
      </c>
      <c r="N668" s="145">
        <v>7</v>
      </c>
      <c r="O668" s="145">
        <v>7</v>
      </c>
      <c r="P668" s="145">
        <f>N668-O668</f>
        <v>0</v>
      </c>
      <c r="Q668" s="148">
        <f t="shared" si="76"/>
        <v>2728115.9199999981</v>
      </c>
      <c r="R668" s="149">
        <f>L668/H668</f>
        <v>717.31641789695686</v>
      </c>
    </row>
    <row r="669" spans="1:18" hidden="1" x14ac:dyDescent="0.35">
      <c r="A669" s="138">
        <v>1</v>
      </c>
      <c r="B669" s="139" t="s">
        <v>62</v>
      </c>
      <c r="C669" s="139" t="s">
        <v>452</v>
      </c>
      <c r="D669" s="139" t="s">
        <v>130</v>
      </c>
      <c r="E669" s="139" t="s">
        <v>453</v>
      </c>
      <c r="F669" s="139" t="s">
        <v>210</v>
      </c>
      <c r="G669" s="139" t="s">
        <v>454</v>
      </c>
      <c r="H669" s="140"/>
      <c r="I669" s="138"/>
      <c r="J669" s="141"/>
      <c r="K669" s="142"/>
      <c r="L669" s="143"/>
      <c r="M669" s="143"/>
      <c r="N669" s="139"/>
      <c r="O669" s="139"/>
      <c r="P669" s="139"/>
    </row>
    <row r="670" spans="1:18" hidden="1" x14ac:dyDescent="0.35">
      <c r="A670" s="138">
        <v>2</v>
      </c>
      <c r="B670" s="139" t="s">
        <v>62</v>
      </c>
      <c r="C670" s="139" t="s">
        <v>452</v>
      </c>
      <c r="D670" s="139" t="s">
        <v>130</v>
      </c>
      <c r="E670" s="139" t="s">
        <v>453</v>
      </c>
      <c r="F670" s="139" t="s">
        <v>180</v>
      </c>
      <c r="G670" s="139" t="s">
        <v>1090</v>
      </c>
      <c r="H670" s="140">
        <v>5394</v>
      </c>
      <c r="I670" s="138">
        <v>4</v>
      </c>
      <c r="J670" s="141">
        <f>หนองคาย!F75</f>
        <v>178168.21</v>
      </c>
      <c r="K670" s="142">
        <f>หนองคาย!AK75</f>
        <v>251122.51999999996</v>
      </c>
      <c r="L670" s="143">
        <f>หนองคาย!AL75</f>
        <v>3848196.28</v>
      </c>
      <c r="M670" s="143">
        <f>หนองคาย!AM75</f>
        <v>3847777.58</v>
      </c>
      <c r="N670" s="139"/>
      <c r="O670" s="139"/>
      <c r="P670" s="139"/>
      <c r="Q670" s="131">
        <f t="shared" si="76"/>
        <v>418.6999999997206</v>
      </c>
      <c r="R670" s="132">
        <f t="shared" si="77"/>
        <v>713.42163144234326</v>
      </c>
    </row>
    <row r="671" spans="1:18" hidden="1" x14ac:dyDescent="0.35">
      <c r="A671" s="138">
        <v>3</v>
      </c>
      <c r="B671" s="139" t="s">
        <v>62</v>
      </c>
      <c r="C671" s="139" t="s">
        <v>452</v>
      </c>
      <c r="D671" s="139" t="s">
        <v>130</v>
      </c>
      <c r="E671" s="139" t="s">
        <v>453</v>
      </c>
      <c r="F671" s="139" t="s">
        <v>180</v>
      </c>
      <c r="G671" s="139" t="s">
        <v>1091</v>
      </c>
      <c r="H671" s="140">
        <v>6493</v>
      </c>
      <c r="I671" s="138">
        <v>5</v>
      </c>
      <c r="J671" s="141">
        <f>หนองคาย!F76</f>
        <v>277229.90000000002</v>
      </c>
      <c r="K671" s="142">
        <f>หนองคาย!AK76</f>
        <v>266822.17000000004</v>
      </c>
      <c r="L671" s="143">
        <f>หนองคาย!AL76</f>
        <v>4171818.76</v>
      </c>
      <c r="M671" s="143">
        <f>หนองคาย!AM76</f>
        <v>4672136.1900000004</v>
      </c>
      <c r="N671" s="139"/>
      <c r="O671" s="139"/>
      <c r="P671" s="139"/>
      <c r="Q671" s="131">
        <f t="shared" si="76"/>
        <v>-500317.43000000063</v>
      </c>
      <c r="R671" s="132">
        <f t="shared" si="77"/>
        <v>642.51020483597722</v>
      </c>
    </row>
    <row r="672" spans="1:18" hidden="1" x14ac:dyDescent="0.35">
      <c r="A672" s="138">
        <v>4</v>
      </c>
      <c r="B672" s="139" t="s">
        <v>62</v>
      </c>
      <c r="C672" s="139" t="s">
        <v>452</v>
      </c>
      <c r="D672" s="139" t="s">
        <v>130</v>
      </c>
      <c r="E672" s="139" t="s">
        <v>453</v>
      </c>
      <c r="F672" s="139" t="s">
        <v>180</v>
      </c>
      <c r="G672" s="139" t="s">
        <v>1092</v>
      </c>
      <c r="H672" s="140">
        <v>2652</v>
      </c>
      <c r="I672" s="138">
        <v>2</v>
      </c>
      <c r="J672" s="141">
        <f>หนองคาย!F77</f>
        <v>217112.24</v>
      </c>
      <c r="K672" s="142">
        <f>หนองคาย!AK77</f>
        <v>233017.45</v>
      </c>
      <c r="L672" s="143">
        <f>หนองคาย!AL77</f>
        <v>1975988.92</v>
      </c>
      <c r="M672" s="143">
        <f>หนองคาย!AM77</f>
        <v>1935675.9</v>
      </c>
      <c r="N672" s="139"/>
      <c r="O672" s="139"/>
      <c r="P672" s="139"/>
      <c r="Q672" s="131">
        <f t="shared" si="76"/>
        <v>40313.020000000019</v>
      </c>
      <c r="R672" s="132">
        <f t="shared" si="77"/>
        <v>745.09386123680235</v>
      </c>
    </row>
    <row r="673" spans="1:18" hidden="1" x14ac:dyDescent="0.35">
      <c r="A673" s="138">
        <v>5</v>
      </c>
      <c r="B673" s="139" t="s">
        <v>62</v>
      </c>
      <c r="C673" s="139" t="s">
        <v>452</v>
      </c>
      <c r="D673" s="139" t="s">
        <v>130</v>
      </c>
      <c r="E673" s="139" t="s">
        <v>453</v>
      </c>
      <c r="F673" s="139" t="s">
        <v>180</v>
      </c>
      <c r="G673" s="139" t="s">
        <v>1093</v>
      </c>
      <c r="H673" s="140">
        <v>5048</v>
      </c>
      <c r="I673" s="138">
        <v>4</v>
      </c>
      <c r="J673" s="141">
        <f>หนองคาย!F78</f>
        <v>384122.53</v>
      </c>
      <c r="K673" s="142">
        <f>หนองคาย!AK78</f>
        <v>398554.41000000003</v>
      </c>
      <c r="L673" s="143">
        <f>หนองคาย!AL78</f>
        <v>3727747.9800000004</v>
      </c>
      <c r="M673" s="143">
        <f>หนองคาย!AM78</f>
        <v>3648245.8699999996</v>
      </c>
      <c r="N673" s="139"/>
      <c r="O673" s="139"/>
      <c r="P673" s="139"/>
      <c r="Q673" s="131">
        <f t="shared" si="76"/>
        <v>79502.110000000801</v>
      </c>
      <c r="R673" s="132">
        <f t="shared" si="77"/>
        <v>738.46037638668793</v>
      </c>
    </row>
    <row r="674" spans="1:18" hidden="1" x14ac:dyDescent="0.35">
      <c r="A674" s="138">
        <v>6</v>
      </c>
      <c r="B674" s="139" t="s">
        <v>62</v>
      </c>
      <c r="C674" s="139" t="s">
        <v>452</v>
      </c>
      <c r="D674" s="139" t="s">
        <v>130</v>
      </c>
      <c r="E674" s="139" t="s">
        <v>453</v>
      </c>
      <c r="F674" s="139" t="s">
        <v>180</v>
      </c>
      <c r="G674" s="139" t="s">
        <v>1094</v>
      </c>
      <c r="H674" s="140">
        <v>4500</v>
      </c>
      <c r="I674" s="138">
        <v>3</v>
      </c>
      <c r="J674" s="141">
        <f>หนองคาย!F79</f>
        <v>2584496.2999999998</v>
      </c>
      <c r="K674" s="142">
        <f>หนองคาย!AK79</f>
        <v>2578911.4699999997</v>
      </c>
      <c r="L674" s="143">
        <f>หนองคาย!AL79</f>
        <v>4626268.5200000005</v>
      </c>
      <c r="M674" s="143">
        <f>หนองคาย!AM79</f>
        <v>3657560.9299999997</v>
      </c>
      <c r="N674" s="139"/>
      <c r="O674" s="139"/>
      <c r="P674" s="139"/>
      <c r="Q674" s="131">
        <f t="shared" si="76"/>
        <v>968707.59000000078</v>
      </c>
      <c r="R674" s="132">
        <f t="shared" si="77"/>
        <v>1028.0596711111111</v>
      </c>
    </row>
    <row r="675" spans="1:18" hidden="1" x14ac:dyDescent="0.35">
      <c r="A675" s="138">
        <v>7</v>
      </c>
      <c r="B675" s="139" t="s">
        <v>62</v>
      </c>
      <c r="C675" s="139" t="s">
        <v>452</v>
      </c>
      <c r="D675" s="139" t="s">
        <v>130</v>
      </c>
      <c r="E675" s="139" t="s">
        <v>453</v>
      </c>
      <c r="F675" s="139" t="s">
        <v>180</v>
      </c>
      <c r="G675" s="139" t="s">
        <v>1095</v>
      </c>
      <c r="H675" s="140">
        <v>3828</v>
      </c>
      <c r="I675" s="138">
        <v>3</v>
      </c>
      <c r="J675" s="141">
        <f>หนองคาย!F80</f>
        <v>529430.93000000005</v>
      </c>
      <c r="K675" s="142">
        <f>หนองคาย!AK80</f>
        <v>524545.93000000005</v>
      </c>
      <c r="L675" s="143">
        <f>หนองคาย!AL80</f>
        <v>2792123.25</v>
      </c>
      <c r="M675" s="143">
        <f>หนองคาย!AM80</f>
        <v>2431943.3800000004</v>
      </c>
      <c r="N675" s="139"/>
      <c r="O675" s="139"/>
      <c r="P675" s="139"/>
      <c r="Q675" s="131">
        <f t="shared" si="76"/>
        <v>360179.86999999965</v>
      </c>
      <c r="R675" s="132">
        <f t="shared" si="77"/>
        <v>729.39478840125389</v>
      </c>
    </row>
    <row r="676" spans="1:18" s="150" customFormat="1" hidden="1" x14ac:dyDescent="0.35">
      <c r="A676" s="144">
        <v>8</v>
      </c>
      <c r="B676" s="145" t="s">
        <v>62</v>
      </c>
      <c r="C676" s="145"/>
      <c r="D676" s="145"/>
      <c r="E676" s="145" t="s">
        <v>77</v>
      </c>
      <c r="F676" s="145"/>
      <c r="G676" s="145" t="s">
        <v>455</v>
      </c>
      <c r="H676" s="151">
        <f>SUM(H670:H675)</f>
        <v>27915</v>
      </c>
      <c r="I676" s="144"/>
      <c r="J676" s="147">
        <f>SUM(J669:J675)</f>
        <v>4170560.11</v>
      </c>
      <c r="K676" s="147">
        <f t="shared" ref="K676:M676" si="81">SUM(K669:K675)</f>
        <v>4252973.9499999993</v>
      </c>
      <c r="L676" s="147">
        <f t="shared" si="81"/>
        <v>21142143.710000001</v>
      </c>
      <c r="M676" s="147">
        <f t="shared" si="81"/>
        <v>20193339.849999998</v>
      </c>
      <c r="N676" s="145">
        <v>6</v>
      </c>
      <c r="O676" s="145">
        <v>6</v>
      </c>
      <c r="P676" s="145">
        <f>N676-O676</f>
        <v>0</v>
      </c>
      <c r="Q676" s="148">
        <f t="shared" si="76"/>
        <v>948803.86000000313</v>
      </c>
      <c r="R676" s="149">
        <f>L676/H676</f>
        <v>757.37573741715926</v>
      </c>
    </row>
    <row r="677" spans="1:18" hidden="1" x14ac:dyDescent="0.35">
      <c r="A677" s="138">
        <v>1</v>
      </c>
      <c r="B677" s="139" t="s">
        <v>62</v>
      </c>
      <c r="C677" s="139" t="s">
        <v>456</v>
      </c>
      <c r="D677" s="139" t="s">
        <v>118</v>
      </c>
      <c r="E677" s="139" t="s">
        <v>457</v>
      </c>
      <c r="F677" s="139" t="s">
        <v>210</v>
      </c>
      <c r="G677" s="139" t="s">
        <v>458</v>
      </c>
      <c r="H677" s="140"/>
      <c r="I677" s="138"/>
      <c r="J677" s="141"/>
      <c r="K677" s="142"/>
      <c r="L677" s="143"/>
      <c r="M677" s="143"/>
      <c r="N677" s="139"/>
      <c r="O677" s="139"/>
      <c r="P677" s="139"/>
    </row>
    <row r="678" spans="1:18" hidden="1" x14ac:dyDescent="0.35">
      <c r="A678" s="138">
        <v>2</v>
      </c>
      <c r="B678" s="139" t="s">
        <v>62</v>
      </c>
      <c r="C678" s="139" t="s">
        <v>456</v>
      </c>
      <c r="D678" s="139" t="s">
        <v>118</v>
      </c>
      <c r="E678" s="139" t="s">
        <v>457</v>
      </c>
      <c r="F678" s="139" t="s">
        <v>180</v>
      </c>
      <c r="G678" s="139" t="s">
        <v>1096</v>
      </c>
      <c r="H678" s="140">
        <v>1542</v>
      </c>
      <c r="I678" s="138">
        <v>2</v>
      </c>
      <c r="J678" s="141">
        <f>หนองคาย!F81</f>
        <v>10524.78</v>
      </c>
      <c r="K678" s="142">
        <f>หนองคาย!AK81</f>
        <v>34699.97</v>
      </c>
      <c r="L678" s="143">
        <f>หนองคาย!AL81</f>
        <v>1475618.15</v>
      </c>
      <c r="M678" s="143">
        <f>หนองคาย!AM81</f>
        <v>1509182.1300000001</v>
      </c>
      <c r="N678" s="139"/>
      <c r="O678" s="139"/>
      <c r="P678" s="139"/>
      <c r="Q678" s="131">
        <f t="shared" si="76"/>
        <v>-33563.980000000214</v>
      </c>
      <c r="R678" s="132">
        <f t="shared" si="77"/>
        <v>956.95081063553823</v>
      </c>
    </row>
    <row r="679" spans="1:18" hidden="1" x14ac:dyDescent="0.35">
      <c r="A679" s="138">
        <v>3</v>
      </c>
      <c r="B679" s="139" t="s">
        <v>62</v>
      </c>
      <c r="C679" s="139" t="s">
        <v>456</v>
      </c>
      <c r="D679" s="139" t="s">
        <v>118</v>
      </c>
      <c r="E679" s="139" t="s">
        <v>457</v>
      </c>
      <c r="F679" s="139" t="s">
        <v>180</v>
      </c>
      <c r="G679" s="139" t="s">
        <v>1097</v>
      </c>
      <c r="H679" s="140">
        <v>3115</v>
      </c>
      <c r="I679" s="138">
        <v>3</v>
      </c>
      <c r="J679" s="141">
        <f>หนองคาย!F82</f>
        <v>730312.76</v>
      </c>
      <c r="K679" s="142">
        <f>หนองคาย!AK82</f>
        <v>826750.94000000006</v>
      </c>
      <c r="L679" s="143">
        <f>หนองคาย!AL82</f>
        <v>4386469.8899999997</v>
      </c>
      <c r="M679" s="143">
        <f>หนองคาย!AM82</f>
        <v>3393083.38</v>
      </c>
      <c r="N679" s="139"/>
      <c r="O679" s="139"/>
      <c r="P679" s="139"/>
      <c r="Q679" s="131">
        <f t="shared" si="76"/>
        <v>993386.50999999978</v>
      </c>
      <c r="R679" s="132">
        <f t="shared" si="77"/>
        <v>1408.1765296950239</v>
      </c>
    </row>
    <row r="680" spans="1:18" hidden="1" x14ac:dyDescent="0.35">
      <c r="A680" s="138">
        <v>4</v>
      </c>
      <c r="B680" s="139" t="s">
        <v>62</v>
      </c>
      <c r="C680" s="139" t="s">
        <v>456</v>
      </c>
      <c r="D680" s="139" t="s">
        <v>118</v>
      </c>
      <c r="E680" s="139" t="s">
        <v>457</v>
      </c>
      <c r="F680" s="139" t="s">
        <v>180</v>
      </c>
      <c r="G680" s="139" t="s">
        <v>1098</v>
      </c>
      <c r="H680" s="140">
        <v>1500</v>
      </c>
      <c r="I680" s="138">
        <v>1</v>
      </c>
      <c r="J680" s="141">
        <f>หนองคาย!F83</f>
        <v>345542.2</v>
      </c>
      <c r="K680" s="142">
        <f>หนองคาย!AK83</f>
        <v>380174.94</v>
      </c>
      <c r="L680" s="143">
        <f>หนองคาย!AL83</f>
        <v>2974464.51</v>
      </c>
      <c r="M680" s="143">
        <f>หนองคาย!AM83</f>
        <v>2794081.33</v>
      </c>
      <c r="N680" s="139"/>
      <c r="O680" s="139"/>
      <c r="P680" s="139"/>
      <c r="Q680" s="131">
        <f t="shared" si="76"/>
        <v>180383.1799999997</v>
      </c>
      <c r="R680" s="132">
        <f t="shared" si="77"/>
        <v>1982.9763399999999</v>
      </c>
    </row>
    <row r="681" spans="1:18" hidden="1" x14ac:dyDescent="0.35">
      <c r="A681" s="138">
        <v>5</v>
      </c>
      <c r="B681" s="139" t="s">
        <v>62</v>
      </c>
      <c r="C681" s="139" t="s">
        <v>456</v>
      </c>
      <c r="D681" s="139" t="s">
        <v>118</v>
      </c>
      <c r="E681" s="139" t="s">
        <v>457</v>
      </c>
      <c r="F681" s="139" t="s">
        <v>180</v>
      </c>
      <c r="G681" s="139" t="s">
        <v>1099</v>
      </c>
      <c r="H681" s="140">
        <v>1499</v>
      </c>
      <c r="I681" s="138">
        <v>1</v>
      </c>
      <c r="J681" s="141">
        <f>หนองคาย!F84</f>
        <v>52648.12</v>
      </c>
      <c r="K681" s="142">
        <f>หนองคาย!AK84</f>
        <v>92815.59</v>
      </c>
      <c r="L681" s="143">
        <f>หนองคาย!AL84</f>
        <v>2532956.1</v>
      </c>
      <c r="M681" s="143">
        <f>หนองคาย!AM84</f>
        <v>2479074.14</v>
      </c>
      <c r="N681" s="139"/>
      <c r="O681" s="139"/>
      <c r="P681" s="139"/>
      <c r="Q681" s="131">
        <f t="shared" si="76"/>
        <v>53881.959999999963</v>
      </c>
      <c r="R681" s="132">
        <f t="shared" si="77"/>
        <v>1689.7639092728487</v>
      </c>
    </row>
    <row r="682" spans="1:18" hidden="1" x14ac:dyDescent="0.35">
      <c r="A682" s="138">
        <v>6</v>
      </c>
      <c r="B682" s="139" t="s">
        <v>62</v>
      </c>
      <c r="C682" s="139" t="s">
        <v>456</v>
      </c>
      <c r="D682" s="139" t="s">
        <v>118</v>
      </c>
      <c r="E682" s="139" t="s">
        <v>457</v>
      </c>
      <c r="F682" s="139" t="s">
        <v>180</v>
      </c>
      <c r="G682" s="139" t="s">
        <v>1100</v>
      </c>
      <c r="H682" s="140">
        <v>2997</v>
      </c>
      <c r="I682" s="138">
        <v>2</v>
      </c>
      <c r="J682" s="141">
        <f>หนองคาย!F85</f>
        <v>20804.77</v>
      </c>
      <c r="K682" s="142">
        <f>หนองคาย!AK85</f>
        <v>26510.54</v>
      </c>
      <c r="L682" s="143">
        <f>หนองคาย!AL85</f>
        <v>2530143.4300000002</v>
      </c>
      <c r="M682" s="143">
        <f>หนองคาย!AM85</f>
        <v>2843256.17</v>
      </c>
      <c r="N682" s="139"/>
      <c r="O682" s="139"/>
      <c r="P682" s="139"/>
      <c r="Q682" s="131">
        <f t="shared" si="76"/>
        <v>-313112.73999999976</v>
      </c>
      <c r="R682" s="132">
        <f t="shared" si="77"/>
        <v>844.22536870203544</v>
      </c>
    </row>
    <row r="683" spans="1:18" s="150" customFormat="1" hidden="1" x14ac:dyDescent="0.35">
      <c r="A683" s="144">
        <v>9</v>
      </c>
      <c r="B683" s="145" t="s">
        <v>62</v>
      </c>
      <c r="C683" s="145"/>
      <c r="D683" s="145"/>
      <c r="E683" s="145" t="s">
        <v>77</v>
      </c>
      <c r="F683" s="145"/>
      <c r="G683" s="145" t="s">
        <v>459</v>
      </c>
      <c r="H683" s="151">
        <f>SUM(H678:H682)</f>
        <v>10653</v>
      </c>
      <c r="I683" s="144"/>
      <c r="J683" s="147">
        <f>SUM(J677:J682)</f>
        <v>1159832.6300000001</v>
      </c>
      <c r="K683" s="147">
        <f t="shared" ref="K683:M683" si="82">SUM(K677:K682)</f>
        <v>1360951.9800000002</v>
      </c>
      <c r="L683" s="147">
        <f t="shared" si="82"/>
        <v>13899652.079999998</v>
      </c>
      <c r="M683" s="147">
        <f t="shared" si="82"/>
        <v>13018677.15</v>
      </c>
      <c r="N683" s="145">
        <v>5</v>
      </c>
      <c r="O683" s="145">
        <v>5</v>
      </c>
      <c r="P683" s="145"/>
      <c r="Q683" s="148">
        <f t="shared" si="76"/>
        <v>880974.92999999784</v>
      </c>
      <c r="R683" s="149">
        <f t="shared" si="77"/>
        <v>1304.7641115178822</v>
      </c>
    </row>
    <row r="684" spans="1:18" s="150" customFormat="1" hidden="1" x14ac:dyDescent="0.35">
      <c r="A684" s="217"/>
      <c r="B684" s="218" t="s">
        <v>62</v>
      </c>
      <c r="C684" s="218" t="s">
        <v>62</v>
      </c>
      <c r="D684" s="218" t="s">
        <v>62</v>
      </c>
      <c r="E684" s="218" t="s">
        <v>62</v>
      </c>
      <c r="F684" s="218"/>
      <c r="G684" s="218" t="s">
        <v>460</v>
      </c>
      <c r="H684" s="219">
        <f>H610+H622+H639+H647+H654+H659+H668+H676+H683</f>
        <v>296367</v>
      </c>
      <c r="I684" s="217"/>
      <c r="J684" s="220">
        <f>J610+J622+J639+J647+J654+J659+J668+J676+J683</f>
        <v>31157731.750000004</v>
      </c>
      <c r="K684" s="221">
        <f>K610+K622+K639+K647+K654+K659+K668+K676+K683</f>
        <v>34171874.200000003</v>
      </c>
      <c r="L684" s="220">
        <f t="shared" ref="L684:M684" si="83">L610+L622+L639+L647+L654+L659+L668+L676+L683</f>
        <v>248397453.06999999</v>
      </c>
      <c r="M684" s="220">
        <f t="shared" si="83"/>
        <v>231469129.27000001</v>
      </c>
      <c r="N684" s="218">
        <f>N610+N622+N639+N647+N654+N659+N668+N676+N683</f>
        <v>74</v>
      </c>
      <c r="O684" s="218">
        <f>O610+O622+O639+O647+O654+O659+O668+O676+O683</f>
        <v>74</v>
      </c>
      <c r="P684" s="218">
        <f>N684-O684</f>
        <v>0</v>
      </c>
      <c r="Q684" s="148">
        <f t="shared" si="76"/>
        <v>16928323.799999982</v>
      </c>
      <c r="R684" s="149">
        <f t="shared" si="77"/>
        <v>838.14140261905004</v>
      </c>
    </row>
    <row r="685" spans="1:18" ht="21.75" hidden="1" thickBot="1" x14ac:dyDescent="0.4">
      <c r="A685" s="222"/>
      <c r="B685" s="223"/>
      <c r="C685" s="223"/>
      <c r="D685" s="223"/>
      <c r="E685" s="348" t="s">
        <v>461</v>
      </c>
      <c r="F685" s="349"/>
      <c r="G685" s="350"/>
      <c r="H685" s="224"/>
      <c r="I685" s="222"/>
      <c r="J685" s="225">
        <f>J684/O684</f>
        <v>421050.42905405408</v>
      </c>
      <c r="K685" s="226">
        <f>K684/O684</f>
        <v>461782.08378378383</v>
      </c>
      <c r="L685" s="225">
        <f>L684/O684</f>
        <v>3356722.3387837838</v>
      </c>
      <c r="M685" s="225">
        <f>M684/O684</f>
        <v>3127961.2063513515</v>
      </c>
      <c r="N685" s="227"/>
      <c r="O685" s="227"/>
      <c r="P685" s="227"/>
      <c r="Q685" s="131">
        <f t="shared" si="76"/>
        <v>228761.13243243238</v>
      </c>
    </row>
    <row r="686" spans="1:18" hidden="1" x14ac:dyDescent="0.35">
      <c r="A686" s="169">
        <v>1</v>
      </c>
      <c r="B686" s="170" t="s">
        <v>61</v>
      </c>
      <c r="C686" s="170" t="s">
        <v>462</v>
      </c>
      <c r="D686" s="170" t="s">
        <v>463</v>
      </c>
      <c r="E686" s="170" t="s">
        <v>464</v>
      </c>
      <c r="F686" s="170" t="s">
        <v>304</v>
      </c>
      <c r="G686" s="170" t="s">
        <v>465</v>
      </c>
      <c r="H686" s="171"/>
      <c r="I686" s="169"/>
      <c r="J686" s="172"/>
      <c r="K686" s="173"/>
      <c r="L686" s="174"/>
      <c r="M686" s="174"/>
      <c r="N686" s="170"/>
      <c r="O686" s="170"/>
      <c r="P686" s="170"/>
    </row>
    <row r="687" spans="1:18" hidden="1" x14ac:dyDescent="0.35">
      <c r="A687" s="138">
        <v>2</v>
      </c>
      <c r="B687" s="139" t="s">
        <v>61</v>
      </c>
      <c r="C687" s="139" t="s">
        <v>462</v>
      </c>
      <c r="D687" s="139" t="s">
        <v>463</v>
      </c>
      <c r="E687" s="139" t="s">
        <v>464</v>
      </c>
      <c r="F687" s="139" t="s">
        <v>180</v>
      </c>
      <c r="G687" s="139" t="s">
        <v>1101</v>
      </c>
      <c r="H687" s="140">
        <v>4500</v>
      </c>
      <c r="I687" s="138">
        <v>3</v>
      </c>
      <c r="J687" s="141">
        <f>สกลนคร!F22</f>
        <v>639234.82999999996</v>
      </c>
      <c r="K687" s="142">
        <f>สกลนคร!AH22</f>
        <v>925741.40999999992</v>
      </c>
      <c r="L687" s="143">
        <f>สกลนคร!AI22</f>
        <v>3249416.76</v>
      </c>
      <c r="M687" s="143">
        <f>สกลนคร!AJ22</f>
        <v>3309967.46</v>
      </c>
      <c r="N687" s="139"/>
      <c r="O687" s="139"/>
      <c r="P687" s="139"/>
      <c r="Q687" s="131">
        <f t="shared" si="76"/>
        <v>-60550.700000000186</v>
      </c>
      <c r="R687" s="132">
        <f t="shared" si="77"/>
        <v>722.09261333333325</v>
      </c>
    </row>
    <row r="688" spans="1:18" hidden="1" x14ac:dyDescent="0.35">
      <c r="A688" s="138">
        <v>3</v>
      </c>
      <c r="B688" s="139" t="s">
        <v>61</v>
      </c>
      <c r="C688" s="139" t="s">
        <v>462</v>
      </c>
      <c r="D688" s="139" t="s">
        <v>463</v>
      </c>
      <c r="E688" s="139" t="s">
        <v>464</v>
      </c>
      <c r="F688" s="139" t="s">
        <v>180</v>
      </c>
      <c r="G688" s="139" t="s">
        <v>1102</v>
      </c>
      <c r="H688" s="140">
        <v>6201</v>
      </c>
      <c r="I688" s="138">
        <v>5</v>
      </c>
      <c r="J688" s="141">
        <f>สกลนคร!F23</f>
        <v>325457.38</v>
      </c>
      <c r="K688" s="142">
        <f>สกลนคร!AH23</f>
        <v>402179.95</v>
      </c>
      <c r="L688" s="143">
        <f>สกลนคร!AI23</f>
        <v>2614720.71</v>
      </c>
      <c r="M688" s="143">
        <f>สกลนคร!AJ23</f>
        <v>2379750.8499999996</v>
      </c>
      <c r="N688" s="139"/>
      <c r="O688" s="139"/>
      <c r="P688" s="139"/>
      <c r="Q688" s="131">
        <f t="shared" si="76"/>
        <v>234969.86000000034</v>
      </c>
      <c r="R688" s="132">
        <f t="shared" si="77"/>
        <v>421.66113691340104</v>
      </c>
    </row>
    <row r="689" spans="1:18" hidden="1" x14ac:dyDescent="0.35">
      <c r="A689" s="138">
        <v>4</v>
      </c>
      <c r="B689" s="139" t="s">
        <v>61</v>
      </c>
      <c r="C689" s="139" t="s">
        <v>462</v>
      </c>
      <c r="D689" s="139" t="s">
        <v>463</v>
      </c>
      <c r="E689" s="139" t="s">
        <v>464</v>
      </c>
      <c r="F689" s="139" t="s">
        <v>180</v>
      </c>
      <c r="G689" s="139" t="s">
        <v>1103</v>
      </c>
      <c r="H689" s="140">
        <v>4500</v>
      </c>
      <c r="I689" s="138">
        <v>3</v>
      </c>
      <c r="J689" s="141">
        <f>สกลนคร!F24</f>
        <v>510383.79</v>
      </c>
      <c r="K689" s="142">
        <f>สกลนคร!AH24</f>
        <v>750821.07</v>
      </c>
      <c r="L689" s="143">
        <f>สกลนคร!AI24</f>
        <v>4256816.54</v>
      </c>
      <c r="M689" s="143">
        <f>สกลนคร!AJ24</f>
        <v>3891538.0200000005</v>
      </c>
      <c r="N689" s="139"/>
      <c r="O689" s="139"/>
      <c r="P689" s="139"/>
      <c r="Q689" s="131">
        <f t="shared" si="76"/>
        <v>365278.51999999955</v>
      </c>
      <c r="R689" s="132">
        <f t="shared" si="77"/>
        <v>945.95923111111108</v>
      </c>
    </row>
    <row r="690" spans="1:18" hidden="1" x14ac:dyDescent="0.35">
      <c r="A690" s="138">
        <v>5</v>
      </c>
      <c r="B690" s="139" t="s">
        <v>61</v>
      </c>
      <c r="C690" s="139" t="s">
        <v>462</v>
      </c>
      <c r="D690" s="139" t="s">
        <v>463</v>
      </c>
      <c r="E690" s="139" t="s">
        <v>464</v>
      </c>
      <c r="F690" s="139" t="s">
        <v>180</v>
      </c>
      <c r="G690" s="139" t="s">
        <v>1104</v>
      </c>
      <c r="H690" s="140">
        <v>3000</v>
      </c>
      <c r="I690" s="138">
        <v>2</v>
      </c>
      <c r="J690" s="141">
        <f>สกลนคร!F25</f>
        <v>345415.85</v>
      </c>
      <c r="K690" s="142">
        <f>สกลนคร!AH25</f>
        <v>480755.26</v>
      </c>
      <c r="L690" s="143">
        <f>สกลนคร!AI25</f>
        <v>2936699.92</v>
      </c>
      <c r="M690" s="143">
        <f>สกลนคร!AJ25</f>
        <v>2748516.56</v>
      </c>
      <c r="N690" s="139"/>
      <c r="O690" s="139"/>
      <c r="P690" s="139"/>
      <c r="Q690" s="131">
        <f t="shared" si="76"/>
        <v>188183.35999999987</v>
      </c>
      <c r="R690" s="132">
        <f t="shared" si="77"/>
        <v>978.89997333333326</v>
      </c>
    </row>
    <row r="691" spans="1:18" hidden="1" x14ac:dyDescent="0.35">
      <c r="A691" s="138">
        <v>6</v>
      </c>
      <c r="B691" s="139" t="s">
        <v>61</v>
      </c>
      <c r="C691" s="139" t="s">
        <v>462</v>
      </c>
      <c r="D691" s="139" t="s">
        <v>463</v>
      </c>
      <c r="E691" s="139" t="s">
        <v>464</v>
      </c>
      <c r="F691" s="139" t="s">
        <v>180</v>
      </c>
      <c r="G691" s="139" t="s">
        <v>1105</v>
      </c>
      <c r="H691" s="140">
        <v>4509</v>
      </c>
      <c r="I691" s="138">
        <v>4</v>
      </c>
      <c r="J691" s="141">
        <f>สกลนคร!F26</f>
        <v>214688.05</v>
      </c>
      <c r="K691" s="142">
        <f>สกลนคร!AH26</f>
        <v>336478.94</v>
      </c>
      <c r="L691" s="143">
        <f>สกลนคร!AI26</f>
        <v>1767168.81</v>
      </c>
      <c r="M691" s="143">
        <f>สกลนคร!AJ26</f>
        <v>1530789.57</v>
      </c>
      <c r="N691" s="139"/>
      <c r="O691" s="139"/>
      <c r="P691" s="139"/>
      <c r="Q691" s="131">
        <f t="shared" si="76"/>
        <v>236379.24</v>
      </c>
      <c r="R691" s="132">
        <f t="shared" si="77"/>
        <v>391.92033932135729</v>
      </c>
    </row>
    <row r="692" spans="1:18" hidden="1" x14ac:dyDescent="0.35">
      <c r="A692" s="138">
        <v>7</v>
      </c>
      <c r="B692" s="139" t="s">
        <v>61</v>
      </c>
      <c r="C692" s="139" t="s">
        <v>462</v>
      </c>
      <c r="D692" s="139" t="s">
        <v>463</v>
      </c>
      <c r="E692" s="139" t="s">
        <v>464</v>
      </c>
      <c r="F692" s="139" t="s">
        <v>180</v>
      </c>
      <c r="G692" s="139" t="s">
        <v>1106</v>
      </c>
      <c r="H692" s="140">
        <v>4887</v>
      </c>
      <c r="I692" s="138">
        <v>4</v>
      </c>
      <c r="J692" s="141">
        <f>สกลนคร!F27</f>
        <v>836565.78</v>
      </c>
      <c r="K692" s="142">
        <f>สกลนคร!AH27</f>
        <v>978120.86</v>
      </c>
      <c r="L692" s="143">
        <f>สกลนคร!AI27</f>
        <v>3469108.67</v>
      </c>
      <c r="M692" s="143">
        <f>สกลนคร!AJ27</f>
        <v>3078015.71</v>
      </c>
      <c r="N692" s="139"/>
      <c r="O692" s="139"/>
      <c r="P692" s="139"/>
      <c r="Q692" s="131">
        <f t="shared" si="76"/>
        <v>391092.95999999996</v>
      </c>
      <c r="R692" s="132">
        <f t="shared" si="77"/>
        <v>709.86467567014529</v>
      </c>
    </row>
    <row r="693" spans="1:18" hidden="1" x14ac:dyDescent="0.35">
      <c r="A693" s="138">
        <v>8</v>
      </c>
      <c r="B693" s="139" t="s">
        <v>61</v>
      </c>
      <c r="C693" s="139" t="s">
        <v>462</v>
      </c>
      <c r="D693" s="139" t="s">
        <v>463</v>
      </c>
      <c r="E693" s="139" t="s">
        <v>464</v>
      </c>
      <c r="F693" s="139" t="s">
        <v>180</v>
      </c>
      <c r="G693" s="139" t="s">
        <v>1107</v>
      </c>
      <c r="H693" s="140">
        <v>6109</v>
      </c>
      <c r="I693" s="138">
        <v>5</v>
      </c>
      <c r="J693" s="141">
        <f>สกลนคร!F28</f>
        <v>858593.58</v>
      </c>
      <c r="K693" s="142">
        <f>สกลนคร!AH28</f>
        <v>1035591.45</v>
      </c>
      <c r="L693" s="143">
        <f>สกลนคร!AI28</f>
        <v>2366089.15</v>
      </c>
      <c r="M693" s="143">
        <f>สกลนคร!AJ28</f>
        <v>2156120.9700000002</v>
      </c>
      <c r="N693" s="139"/>
      <c r="O693" s="139"/>
      <c r="P693" s="139"/>
      <c r="Q693" s="131">
        <f t="shared" si="76"/>
        <v>209968.1799999997</v>
      </c>
      <c r="R693" s="132">
        <f t="shared" si="77"/>
        <v>387.31202324439352</v>
      </c>
    </row>
    <row r="694" spans="1:18" hidden="1" x14ac:dyDescent="0.35">
      <c r="A694" s="138">
        <v>9</v>
      </c>
      <c r="B694" s="139" t="s">
        <v>61</v>
      </c>
      <c r="C694" s="139" t="s">
        <v>462</v>
      </c>
      <c r="D694" s="139" t="s">
        <v>463</v>
      </c>
      <c r="E694" s="139" t="s">
        <v>464</v>
      </c>
      <c r="F694" s="139" t="s">
        <v>180</v>
      </c>
      <c r="G694" s="139" t="s">
        <v>1108</v>
      </c>
      <c r="H694" s="140">
        <v>11813</v>
      </c>
      <c r="I694" s="138">
        <v>5</v>
      </c>
      <c r="J694" s="141">
        <f>สกลนคร!F29</f>
        <v>857676.11</v>
      </c>
      <c r="K694" s="142">
        <f>สกลนคร!AH29</f>
        <v>1140092.6399999999</v>
      </c>
      <c r="L694" s="143">
        <f>สกลนคร!AI29</f>
        <v>3628213.46</v>
      </c>
      <c r="M694" s="143">
        <f>สกลนคร!AJ29</f>
        <v>3111875.4</v>
      </c>
      <c r="N694" s="139"/>
      <c r="O694" s="139"/>
      <c r="P694" s="139"/>
      <c r="Q694" s="131">
        <f t="shared" si="76"/>
        <v>516338.06000000006</v>
      </c>
      <c r="R694" s="132">
        <f t="shared" si="77"/>
        <v>307.13734529755357</v>
      </c>
    </row>
    <row r="695" spans="1:18" hidden="1" x14ac:dyDescent="0.35">
      <c r="A695" s="138">
        <v>10</v>
      </c>
      <c r="B695" s="139" t="s">
        <v>61</v>
      </c>
      <c r="C695" s="139" t="s">
        <v>462</v>
      </c>
      <c r="D695" s="139" t="s">
        <v>463</v>
      </c>
      <c r="E695" s="139" t="s">
        <v>464</v>
      </c>
      <c r="F695" s="139" t="s">
        <v>180</v>
      </c>
      <c r="G695" s="139" t="s">
        <v>1109</v>
      </c>
      <c r="H695" s="140">
        <v>4498</v>
      </c>
      <c r="I695" s="138">
        <v>3</v>
      </c>
      <c r="J695" s="141">
        <f>สกลนคร!F30</f>
        <v>1011670.91</v>
      </c>
      <c r="K695" s="142">
        <f>สกลนคร!AH30</f>
        <v>1701196.9700000002</v>
      </c>
      <c r="L695" s="143">
        <f>สกลนคร!AI30</f>
        <v>5188695.43</v>
      </c>
      <c r="M695" s="143">
        <f>สกลนคร!AJ30</f>
        <v>3823475.78</v>
      </c>
      <c r="N695" s="139"/>
      <c r="O695" s="139"/>
      <c r="P695" s="139"/>
      <c r="Q695" s="131">
        <f t="shared" si="76"/>
        <v>1365219.65</v>
      </c>
      <c r="R695" s="132">
        <f t="shared" si="77"/>
        <v>1153.556120497999</v>
      </c>
    </row>
    <row r="696" spans="1:18" hidden="1" x14ac:dyDescent="0.35">
      <c r="A696" s="138">
        <v>11</v>
      </c>
      <c r="B696" s="139" t="s">
        <v>61</v>
      </c>
      <c r="C696" s="139" t="s">
        <v>462</v>
      </c>
      <c r="D696" s="139" t="s">
        <v>463</v>
      </c>
      <c r="E696" s="139" t="s">
        <v>464</v>
      </c>
      <c r="F696" s="139" t="s">
        <v>180</v>
      </c>
      <c r="G696" s="139" t="s">
        <v>1110</v>
      </c>
      <c r="H696" s="140">
        <v>3577</v>
      </c>
      <c r="I696" s="138">
        <v>3</v>
      </c>
      <c r="J696" s="141">
        <f>สกลนคร!F31</f>
        <v>533598.18000000005</v>
      </c>
      <c r="K696" s="142">
        <f>สกลนคร!AH31</f>
        <v>820455.29</v>
      </c>
      <c r="L696" s="143">
        <f>สกลนคร!AI31</f>
        <v>1980622.63</v>
      </c>
      <c r="M696" s="143">
        <f>สกลนคร!AJ31</f>
        <v>1698807.91</v>
      </c>
      <c r="N696" s="139"/>
      <c r="O696" s="139"/>
      <c r="P696" s="139"/>
      <c r="Q696" s="131">
        <f t="shared" si="76"/>
        <v>281814.71999999997</v>
      </c>
      <c r="R696" s="132">
        <f t="shared" si="77"/>
        <v>553.71054794520546</v>
      </c>
    </row>
    <row r="697" spans="1:18" hidden="1" x14ac:dyDescent="0.35">
      <c r="A697" s="138">
        <v>12</v>
      </c>
      <c r="B697" s="139" t="s">
        <v>61</v>
      </c>
      <c r="C697" s="139" t="s">
        <v>462</v>
      </c>
      <c r="D697" s="139" t="s">
        <v>463</v>
      </c>
      <c r="E697" s="139" t="s">
        <v>464</v>
      </c>
      <c r="F697" s="139" t="s">
        <v>180</v>
      </c>
      <c r="G697" s="139" t="s">
        <v>1111</v>
      </c>
      <c r="H697" s="140">
        <v>3159</v>
      </c>
      <c r="I697" s="138">
        <v>3</v>
      </c>
      <c r="J697" s="141">
        <f>สกลนคร!F32</f>
        <v>431005.83</v>
      </c>
      <c r="K697" s="142">
        <f>สกลนคร!AH32</f>
        <v>506382.88</v>
      </c>
      <c r="L697" s="143">
        <f>สกลนคร!AI32</f>
        <v>3054795.51</v>
      </c>
      <c r="M697" s="143">
        <f>สกลนคร!AJ32</f>
        <v>3103055.56</v>
      </c>
      <c r="N697" s="139"/>
      <c r="O697" s="139"/>
      <c r="P697" s="139"/>
      <c r="Q697" s="131">
        <f t="shared" si="76"/>
        <v>-48260.050000000279</v>
      </c>
      <c r="R697" s="132">
        <f t="shared" si="77"/>
        <v>967.01345679012343</v>
      </c>
    </row>
    <row r="698" spans="1:18" hidden="1" x14ac:dyDescent="0.35">
      <c r="A698" s="138">
        <v>13</v>
      </c>
      <c r="B698" s="139" t="s">
        <v>61</v>
      </c>
      <c r="C698" s="139" t="s">
        <v>462</v>
      </c>
      <c r="D698" s="139" t="s">
        <v>463</v>
      </c>
      <c r="E698" s="139" t="s">
        <v>464</v>
      </c>
      <c r="F698" s="139" t="s">
        <v>180</v>
      </c>
      <c r="G698" s="139" t="s">
        <v>1112</v>
      </c>
      <c r="H698" s="140">
        <v>3764</v>
      </c>
      <c r="I698" s="138">
        <v>3</v>
      </c>
      <c r="J698" s="141">
        <f>สกลนคร!F33</f>
        <v>556284.49</v>
      </c>
      <c r="K698" s="142">
        <f>สกลนคร!AH33</f>
        <v>845897.11</v>
      </c>
      <c r="L698" s="143">
        <f>สกลนคร!AI33</f>
        <v>2458301.83</v>
      </c>
      <c r="M698" s="143">
        <f>สกลนคร!AJ33</f>
        <v>1941760.11</v>
      </c>
      <c r="N698" s="139"/>
      <c r="O698" s="139"/>
      <c r="P698" s="139"/>
      <c r="Q698" s="131">
        <f t="shared" si="76"/>
        <v>516541.72</v>
      </c>
      <c r="R698" s="132">
        <f t="shared" si="77"/>
        <v>653.10888150903293</v>
      </c>
    </row>
    <row r="699" spans="1:18" hidden="1" x14ac:dyDescent="0.35">
      <c r="A699" s="138">
        <v>14</v>
      </c>
      <c r="B699" s="139" t="s">
        <v>61</v>
      </c>
      <c r="C699" s="139" t="s">
        <v>462</v>
      </c>
      <c r="D699" s="139" t="s">
        <v>463</v>
      </c>
      <c r="E699" s="139" t="s">
        <v>464</v>
      </c>
      <c r="F699" s="139" t="s">
        <v>180</v>
      </c>
      <c r="G699" s="139" t="s">
        <v>1113</v>
      </c>
      <c r="H699" s="140">
        <v>6209</v>
      </c>
      <c r="I699" s="138">
        <v>5</v>
      </c>
      <c r="J699" s="141">
        <f>สกลนคร!F34</f>
        <v>571925.84</v>
      </c>
      <c r="K699" s="142">
        <f>สกลนคร!AH34</f>
        <v>761422.33</v>
      </c>
      <c r="L699" s="143">
        <f>สกลนคร!AI34</f>
        <v>2524499.7000000002</v>
      </c>
      <c r="M699" s="143">
        <f>สกลนคร!AJ34</f>
        <v>2212703.4900000002</v>
      </c>
      <c r="N699" s="139"/>
      <c r="O699" s="139"/>
      <c r="P699" s="139"/>
      <c r="Q699" s="131">
        <f t="shared" si="76"/>
        <v>311796.20999999996</v>
      </c>
      <c r="R699" s="132">
        <f t="shared" si="77"/>
        <v>406.58716379449191</v>
      </c>
    </row>
    <row r="700" spans="1:18" hidden="1" x14ac:dyDescent="0.35">
      <c r="A700" s="138">
        <v>15</v>
      </c>
      <c r="B700" s="139" t="s">
        <v>61</v>
      </c>
      <c r="C700" s="139" t="s">
        <v>462</v>
      </c>
      <c r="D700" s="139" t="s">
        <v>463</v>
      </c>
      <c r="E700" s="139" t="s">
        <v>464</v>
      </c>
      <c r="F700" s="139" t="s">
        <v>180</v>
      </c>
      <c r="G700" s="139" t="s">
        <v>1114</v>
      </c>
      <c r="H700" s="140">
        <v>4488</v>
      </c>
      <c r="I700" s="138">
        <v>3</v>
      </c>
      <c r="J700" s="141">
        <f>สกลนคร!F35</f>
        <v>1366901.78</v>
      </c>
      <c r="K700" s="142">
        <f>สกลนคร!AH35</f>
        <v>1530557.6500000001</v>
      </c>
      <c r="L700" s="143">
        <f>สกลนคร!AI35</f>
        <v>3462431.5700000003</v>
      </c>
      <c r="M700" s="143">
        <f>สกลนคร!AJ35</f>
        <v>2917118.94</v>
      </c>
      <c r="N700" s="139"/>
      <c r="O700" s="139"/>
      <c r="P700" s="139"/>
      <c r="Q700" s="131">
        <f t="shared" si="76"/>
        <v>545312.63000000035</v>
      </c>
      <c r="R700" s="132">
        <f t="shared" si="77"/>
        <v>771.48653520499113</v>
      </c>
    </row>
    <row r="701" spans="1:18" hidden="1" x14ac:dyDescent="0.35">
      <c r="A701" s="138">
        <v>16</v>
      </c>
      <c r="B701" s="139" t="s">
        <v>61</v>
      </c>
      <c r="C701" s="139" t="s">
        <v>462</v>
      </c>
      <c r="D701" s="139" t="s">
        <v>463</v>
      </c>
      <c r="E701" s="139" t="s">
        <v>464</v>
      </c>
      <c r="F701" s="139" t="s">
        <v>180</v>
      </c>
      <c r="G701" s="139" t="s">
        <v>1115</v>
      </c>
      <c r="H701" s="140">
        <v>3391</v>
      </c>
      <c r="I701" s="138">
        <v>3</v>
      </c>
      <c r="J701" s="141">
        <f>สกลนคร!F36</f>
        <v>372111.53</v>
      </c>
      <c r="K701" s="142">
        <f>สกลนคร!AH36</f>
        <v>547734.68999999994</v>
      </c>
      <c r="L701" s="143">
        <f>สกลนคร!AI36</f>
        <v>2575910.69</v>
      </c>
      <c r="M701" s="143">
        <f>สกลนคร!AJ36</f>
        <v>2354890.2400000002</v>
      </c>
      <c r="N701" s="139"/>
      <c r="O701" s="139"/>
      <c r="P701" s="139"/>
      <c r="Q701" s="131">
        <f t="shared" si="76"/>
        <v>221020.44999999972</v>
      </c>
      <c r="R701" s="132">
        <f t="shared" si="77"/>
        <v>759.63158065467417</v>
      </c>
    </row>
    <row r="702" spans="1:18" hidden="1" x14ac:dyDescent="0.35">
      <c r="A702" s="138">
        <v>17</v>
      </c>
      <c r="B702" s="139" t="s">
        <v>61</v>
      </c>
      <c r="C702" s="139" t="s">
        <v>462</v>
      </c>
      <c r="D702" s="139" t="s">
        <v>463</v>
      </c>
      <c r="E702" s="139" t="s">
        <v>464</v>
      </c>
      <c r="F702" s="139" t="s">
        <v>180</v>
      </c>
      <c r="G702" s="139" t="s">
        <v>1116</v>
      </c>
      <c r="H702" s="140">
        <v>2999</v>
      </c>
      <c r="I702" s="138">
        <v>2</v>
      </c>
      <c r="J702" s="141">
        <f>สกลนคร!F37</f>
        <v>297669.43</v>
      </c>
      <c r="K702" s="142">
        <f>สกลนคร!AH37</f>
        <v>360430.69</v>
      </c>
      <c r="L702" s="143">
        <f>สกลนคร!AI37</f>
        <v>2896070.11</v>
      </c>
      <c r="M702" s="143">
        <f>สกลนคร!AJ37</f>
        <v>2832902.97</v>
      </c>
      <c r="N702" s="139"/>
      <c r="O702" s="139"/>
      <c r="P702" s="139"/>
      <c r="Q702" s="131">
        <f t="shared" si="76"/>
        <v>63167.139999999665</v>
      </c>
      <c r="R702" s="132">
        <f t="shared" si="77"/>
        <v>965.67859619873286</v>
      </c>
    </row>
    <row r="703" spans="1:18" hidden="1" x14ac:dyDescent="0.35">
      <c r="A703" s="138">
        <v>18</v>
      </c>
      <c r="B703" s="139" t="s">
        <v>61</v>
      </c>
      <c r="C703" s="139" t="s">
        <v>462</v>
      </c>
      <c r="D703" s="139" t="s">
        <v>463</v>
      </c>
      <c r="E703" s="139" t="s">
        <v>464</v>
      </c>
      <c r="F703" s="139" t="s">
        <v>180</v>
      </c>
      <c r="G703" s="139" t="s">
        <v>1117</v>
      </c>
      <c r="H703" s="140">
        <v>4590</v>
      </c>
      <c r="I703" s="138">
        <v>4</v>
      </c>
      <c r="J703" s="141">
        <f>สกลนคร!F38</f>
        <v>272216.61</v>
      </c>
      <c r="K703" s="142">
        <f>สกลนคร!AH38</f>
        <v>408580.70999999996</v>
      </c>
      <c r="L703" s="143">
        <f>สกลนคร!AI38</f>
        <v>1506176.1600000001</v>
      </c>
      <c r="M703" s="143">
        <f>สกลนคร!AJ38</f>
        <v>1450306.3800000001</v>
      </c>
      <c r="N703" s="139"/>
      <c r="O703" s="139"/>
      <c r="P703" s="139"/>
      <c r="Q703" s="131">
        <f t="shared" si="76"/>
        <v>55869.780000000028</v>
      </c>
      <c r="R703" s="132">
        <f t="shared" si="77"/>
        <v>328.14295424836604</v>
      </c>
    </row>
    <row r="704" spans="1:18" hidden="1" x14ac:dyDescent="0.35">
      <c r="A704" s="138">
        <v>19</v>
      </c>
      <c r="B704" s="139" t="s">
        <v>61</v>
      </c>
      <c r="C704" s="139" t="s">
        <v>462</v>
      </c>
      <c r="D704" s="139" t="s">
        <v>463</v>
      </c>
      <c r="E704" s="139" t="s">
        <v>464</v>
      </c>
      <c r="F704" s="139" t="s">
        <v>180</v>
      </c>
      <c r="G704" s="139" t="s">
        <v>1118</v>
      </c>
      <c r="H704" s="140">
        <v>3000</v>
      </c>
      <c r="I704" s="138">
        <v>2</v>
      </c>
      <c r="J704" s="141">
        <f>สกลนคร!F39</f>
        <v>167481.48000000001</v>
      </c>
      <c r="K704" s="142">
        <f>สกลนคร!AH39</f>
        <v>514106.51999999996</v>
      </c>
      <c r="L704" s="143">
        <f>สกลนคร!AI39</f>
        <v>3000939.23</v>
      </c>
      <c r="M704" s="143">
        <f>สกลนคร!AJ39</f>
        <v>3148696.11</v>
      </c>
      <c r="N704" s="139"/>
      <c r="O704" s="139"/>
      <c r="P704" s="139"/>
      <c r="Q704" s="131">
        <f t="shared" si="76"/>
        <v>-147756.87999999989</v>
      </c>
      <c r="R704" s="132">
        <f t="shared" si="77"/>
        <v>1000.3130766666667</v>
      </c>
    </row>
    <row r="705" spans="1:18" hidden="1" x14ac:dyDescent="0.35">
      <c r="A705" s="138">
        <v>20</v>
      </c>
      <c r="B705" s="139" t="s">
        <v>61</v>
      </c>
      <c r="C705" s="139" t="s">
        <v>462</v>
      </c>
      <c r="D705" s="139" t="s">
        <v>463</v>
      </c>
      <c r="E705" s="139" t="s">
        <v>464</v>
      </c>
      <c r="F705" s="139" t="s">
        <v>180</v>
      </c>
      <c r="G705" s="139" t="s">
        <v>1119</v>
      </c>
      <c r="H705" s="140">
        <v>2556</v>
      </c>
      <c r="I705" s="138">
        <v>2</v>
      </c>
      <c r="J705" s="141">
        <f>สกลนคร!F40</f>
        <v>552377.91</v>
      </c>
      <c r="K705" s="142">
        <f>สกลนคร!AH40</f>
        <v>645790.04</v>
      </c>
      <c r="L705" s="143">
        <f>สกลนคร!AI40</f>
        <v>1999217.72</v>
      </c>
      <c r="M705" s="143">
        <f>สกลนคร!AJ40</f>
        <v>1575064.35</v>
      </c>
      <c r="N705" s="139"/>
      <c r="O705" s="139"/>
      <c r="P705" s="139"/>
      <c r="Q705" s="131">
        <f t="shared" si="76"/>
        <v>424153.36999999988</v>
      </c>
      <c r="R705" s="132">
        <f t="shared" si="77"/>
        <v>782.16655712050078</v>
      </c>
    </row>
    <row r="706" spans="1:18" hidden="1" x14ac:dyDescent="0.35">
      <c r="A706" s="138">
        <v>21</v>
      </c>
      <c r="B706" s="139" t="s">
        <v>61</v>
      </c>
      <c r="C706" s="139" t="s">
        <v>462</v>
      </c>
      <c r="D706" s="139" t="s">
        <v>463</v>
      </c>
      <c r="E706" s="139" t="s">
        <v>464</v>
      </c>
      <c r="F706" s="139" t="s">
        <v>180</v>
      </c>
      <c r="G706" s="139" t="s">
        <v>1120</v>
      </c>
      <c r="H706" s="140">
        <v>4700</v>
      </c>
      <c r="I706" s="138">
        <v>4</v>
      </c>
      <c r="J706" s="141">
        <f>สกลนคร!F41</f>
        <v>565499.11</v>
      </c>
      <c r="K706" s="142">
        <f>สกลนคร!AH41</f>
        <v>681774.75</v>
      </c>
      <c r="L706" s="143">
        <f>สกลนคร!AI41</f>
        <v>2190817.8200000003</v>
      </c>
      <c r="M706" s="143">
        <f>สกลนคร!AJ41</f>
        <v>2040935.01</v>
      </c>
      <c r="N706" s="139"/>
      <c r="O706" s="139"/>
      <c r="P706" s="139"/>
      <c r="Q706" s="131">
        <f t="shared" si="76"/>
        <v>149882.81000000029</v>
      </c>
      <c r="R706" s="132">
        <f t="shared" si="77"/>
        <v>466.13145106382984</v>
      </c>
    </row>
    <row r="707" spans="1:18" hidden="1" x14ac:dyDescent="0.35">
      <c r="A707" s="138">
        <v>22</v>
      </c>
      <c r="B707" s="139" t="s">
        <v>61</v>
      </c>
      <c r="C707" s="139" t="s">
        <v>462</v>
      </c>
      <c r="D707" s="139" t="s">
        <v>463</v>
      </c>
      <c r="E707" s="139" t="s">
        <v>464</v>
      </c>
      <c r="F707" s="139" t="s">
        <v>180</v>
      </c>
      <c r="G707" s="139" t="s">
        <v>1121</v>
      </c>
      <c r="H707" s="140">
        <v>4500</v>
      </c>
      <c r="I707" s="138">
        <v>3</v>
      </c>
      <c r="J707" s="141">
        <f>สกลนคร!F42</f>
        <v>374395.39</v>
      </c>
      <c r="K707" s="142">
        <f>สกลนคร!AH42</f>
        <v>514126</v>
      </c>
      <c r="L707" s="143">
        <f>สกลนคร!AI42</f>
        <v>2667203.9299999997</v>
      </c>
      <c r="M707" s="143">
        <f>สกลนคร!AJ42</f>
        <v>2682823.87</v>
      </c>
      <c r="N707" s="139"/>
      <c r="O707" s="139"/>
      <c r="P707" s="139"/>
      <c r="Q707" s="131">
        <f t="shared" si="76"/>
        <v>-15619.94000000041</v>
      </c>
      <c r="R707" s="132">
        <f t="shared" si="77"/>
        <v>592.7119844444444</v>
      </c>
    </row>
    <row r="708" spans="1:18" hidden="1" x14ac:dyDescent="0.35">
      <c r="A708" s="138">
        <v>23</v>
      </c>
      <c r="B708" s="139" t="s">
        <v>61</v>
      </c>
      <c r="C708" s="139" t="s">
        <v>462</v>
      </c>
      <c r="D708" s="139" t="s">
        <v>463</v>
      </c>
      <c r="E708" s="139" t="s">
        <v>464</v>
      </c>
      <c r="F708" s="139" t="s">
        <v>180</v>
      </c>
      <c r="G708" s="139" t="s">
        <v>1122</v>
      </c>
      <c r="H708" s="140">
        <v>4629</v>
      </c>
      <c r="I708" s="138">
        <v>4</v>
      </c>
      <c r="J708" s="141">
        <f>สกลนคร!F43</f>
        <v>127150.83</v>
      </c>
      <c r="K708" s="142">
        <f>สกลนคร!AH43</f>
        <v>376404.09</v>
      </c>
      <c r="L708" s="143">
        <f>สกลนคร!AI43</f>
        <v>1477724.99</v>
      </c>
      <c r="M708" s="143">
        <f>สกลนคร!AJ43</f>
        <v>1271307.6000000001</v>
      </c>
      <c r="N708" s="139"/>
      <c r="O708" s="139"/>
      <c r="P708" s="139"/>
      <c r="Q708" s="131">
        <f t="shared" si="76"/>
        <v>206417.3899999999</v>
      </c>
      <c r="R708" s="132">
        <f t="shared" si="77"/>
        <v>319.23201339382155</v>
      </c>
    </row>
    <row r="709" spans="1:18" hidden="1" x14ac:dyDescent="0.35">
      <c r="A709" s="138">
        <v>24</v>
      </c>
      <c r="B709" s="139" t="s">
        <v>61</v>
      </c>
      <c r="C709" s="139" t="s">
        <v>462</v>
      </c>
      <c r="D709" s="139" t="s">
        <v>463</v>
      </c>
      <c r="E709" s="139" t="s">
        <v>464</v>
      </c>
      <c r="F709" s="139" t="s">
        <v>180</v>
      </c>
      <c r="G709" s="139" t="s">
        <v>1123</v>
      </c>
      <c r="H709" s="140">
        <v>2828</v>
      </c>
      <c r="I709" s="138">
        <v>2</v>
      </c>
      <c r="J709" s="141">
        <f>สกลนคร!F44</f>
        <v>715608.36</v>
      </c>
      <c r="K709" s="142">
        <f>สกลนคร!AH44</f>
        <v>919495.33</v>
      </c>
      <c r="L709" s="143">
        <f>สกลนคร!AI44</f>
        <v>2068290.23</v>
      </c>
      <c r="M709" s="143">
        <f>สกลนคร!AJ44</f>
        <v>2156313.69</v>
      </c>
      <c r="N709" s="139"/>
      <c r="O709" s="139"/>
      <c r="P709" s="139"/>
      <c r="Q709" s="131">
        <f t="shared" si="76"/>
        <v>-88023.459999999963</v>
      </c>
      <c r="R709" s="132">
        <f t="shared" si="77"/>
        <v>731.36146746817542</v>
      </c>
    </row>
    <row r="710" spans="1:18" hidden="1" x14ac:dyDescent="0.35">
      <c r="A710" s="138">
        <v>25</v>
      </c>
      <c r="B710" s="139" t="s">
        <v>61</v>
      </c>
      <c r="C710" s="139" t="s">
        <v>462</v>
      </c>
      <c r="D710" s="139" t="s">
        <v>463</v>
      </c>
      <c r="E710" s="139" t="s">
        <v>464</v>
      </c>
      <c r="F710" s="139" t="s">
        <v>180</v>
      </c>
      <c r="G710" s="139" t="s">
        <v>1124</v>
      </c>
      <c r="H710" s="140">
        <v>2529</v>
      </c>
      <c r="I710" s="138">
        <v>2</v>
      </c>
      <c r="J710" s="141">
        <f>สกลนคร!F45</f>
        <v>287865.46999999997</v>
      </c>
      <c r="K710" s="142">
        <f>สกลนคร!AH45</f>
        <v>408746.68999999994</v>
      </c>
      <c r="L710" s="143">
        <f>สกลนคร!AI45</f>
        <v>2291723.39</v>
      </c>
      <c r="M710" s="143">
        <f>สกลนคร!AJ45</f>
        <v>2474302.1100000003</v>
      </c>
      <c r="N710" s="139"/>
      <c r="O710" s="139"/>
      <c r="P710" s="139"/>
      <c r="Q710" s="131">
        <f t="shared" si="76"/>
        <v>-182578.7200000002</v>
      </c>
      <c r="R710" s="132">
        <f t="shared" si="77"/>
        <v>906.17769474100442</v>
      </c>
    </row>
    <row r="711" spans="1:18" s="150" customFormat="1" hidden="1" x14ac:dyDescent="0.35">
      <c r="A711" s="144">
        <v>1</v>
      </c>
      <c r="B711" s="145" t="s">
        <v>61</v>
      </c>
      <c r="C711" s="145"/>
      <c r="D711" s="145"/>
      <c r="E711" s="145" t="s">
        <v>77</v>
      </c>
      <c r="F711" s="145"/>
      <c r="G711" s="145" t="s">
        <v>466</v>
      </c>
      <c r="H711" s="151">
        <f>SUM(H686:H710)</f>
        <v>106936</v>
      </c>
      <c r="I711" s="144"/>
      <c r="J711" s="147">
        <f>SUM(J686:J710)</f>
        <v>12791778.52</v>
      </c>
      <c r="K711" s="147">
        <f t="shared" ref="K711:M711" si="84">SUM(K686:K710)</f>
        <v>17592883.319999997</v>
      </c>
      <c r="L711" s="147">
        <f t="shared" si="84"/>
        <v>65631654.959999986</v>
      </c>
      <c r="M711" s="147">
        <f t="shared" si="84"/>
        <v>59891038.659999996</v>
      </c>
      <c r="N711" s="145">
        <v>24</v>
      </c>
      <c r="O711" s="145">
        <v>24</v>
      </c>
      <c r="P711" s="145">
        <f>N711-O711</f>
        <v>0</v>
      </c>
      <c r="Q711" s="148">
        <f t="shared" ref="Q711:Q774" si="85">L711-M711</f>
        <v>5740616.2999999896</v>
      </c>
      <c r="R711" s="149">
        <f>L711/H711</f>
        <v>613.74705393880436</v>
      </c>
    </row>
    <row r="712" spans="1:18" hidden="1" x14ac:dyDescent="0.35">
      <c r="A712" s="138">
        <v>1</v>
      </c>
      <c r="B712" s="139" t="s">
        <v>61</v>
      </c>
      <c r="C712" s="139" t="s">
        <v>467</v>
      </c>
      <c r="D712" s="139" t="s">
        <v>82</v>
      </c>
      <c r="E712" s="139" t="s">
        <v>468</v>
      </c>
      <c r="F712" s="139" t="s">
        <v>210</v>
      </c>
      <c r="G712" s="139" t="s">
        <v>469</v>
      </c>
      <c r="H712" s="140"/>
      <c r="I712" s="138"/>
      <c r="J712" s="141"/>
      <c r="K712" s="142"/>
      <c r="L712" s="143"/>
      <c r="M712" s="143"/>
      <c r="N712" s="139"/>
      <c r="O712" s="139"/>
      <c r="P712" s="139"/>
    </row>
    <row r="713" spans="1:18" hidden="1" x14ac:dyDescent="0.35">
      <c r="A713" s="138">
        <v>2</v>
      </c>
      <c r="B713" s="139" t="s">
        <v>61</v>
      </c>
      <c r="C713" s="139" t="s">
        <v>467</v>
      </c>
      <c r="D713" s="139" t="s">
        <v>82</v>
      </c>
      <c r="E713" s="139" t="s">
        <v>468</v>
      </c>
      <c r="F713" s="139" t="s">
        <v>180</v>
      </c>
      <c r="G713" s="139" t="s">
        <v>1125</v>
      </c>
      <c r="H713" s="140">
        <v>5981</v>
      </c>
      <c r="I713" s="138">
        <v>4</v>
      </c>
      <c r="J713" s="141">
        <f>สกลนคร!F46</f>
        <v>689944.37</v>
      </c>
      <c r="K713" s="142">
        <f>สกลนคร!AH46</f>
        <v>804115.19000000006</v>
      </c>
      <c r="L713" s="143">
        <f>สกลนคร!AI46</f>
        <v>3924337.5500000003</v>
      </c>
      <c r="M713" s="143">
        <f>สกลนคร!AJ46</f>
        <v>3483528.8099999996</v>
      </c>
      <c r="N713" s="139"/>
      <c r="O713" s="139"/>
      <c r="P713" s="139"/>
      <c r="Q713" s="131">
        <f t="shared" si="85"/>
        <v>440808.74000000069</v>
      </c>
      <c r="R713" s="132">
        <f t="shared" ref="R713:R774" si="86">L713/H713</f>
        <v>656.13401605082765</v>
      </c>
    </row>
    <row r="714" spans="1:18" hidden="1" x14ac:dyDescent="0.35">
      <c r="A714" s="138">
        <v>3</v>
      </c>
      <c r="B714" s="139" t="s">
        <v>61</v>
      </c>
      <c r="C714" s="139" t="s">
        <v>467</v>
      </c>
      <c r="D714" s="139" t="s">
        <v>82</v>
      </c>
      <c r="E714" s="139" t="s">
        <v>468</v>
      </c>
      <c r="F714" s="139" t="s">
        <v>180</v>
      </c>
      <c r="G714" s="139" t="s">
        <v>1126</v>
      </c>
      <c r="H714" s="140">
        <v>5608</v>
      </c>
      <c r="I714" s="138">
        <v>4</v>
      </c>
      <c r="J714" s="141">
        <f>สกลนคร!F47</f>
        <v>612529.22</v>
      </c>
      <c r="K714" s="142">
        <f>สกลนคร!AH47</f>
        <v>735610.74</v>
      </c>
      <c r="L714" s="143">
        <f>สกลนคร!AI47</f>
        <v>4921838.22</v>
      </c>
      <c r="M714" s="143">
        <f>สกลนคร!AJ47</f>
        <v>3687383.6</v>
      </c>
      <c r="N714" s="139"/>
      <c r="O714" s="139"/>
      <c r="P714" s="139"/>
      <c r="Q714" s="131">
        <f t="shared" si="85"/>
        <v>1234454.6199999996</v>
      </c>
      <c r="R714" s="132">
        <f t="shared" si="86"/>
        <v>877.64590228245356</v>
      </c>
    </row>
    <row r="715" spans="1:18" hidden="1" x14ac:dyDescent="0.35">
      <c r="A715" s="138">
        <v>4</v>
      </c>
      <c r="B715" s="139" t="s">
        <v>61</v>
      </c>
      <c r="C715" s="139" t="s">
        <v>467</v>
      </c>
      <c r="D715" s="139" t="s">
        <v>82</v>
      </c>
      <c r="E715" s="139" t="s">
        <v>468</v>
      </c>
      <c r="F715" s="139" t="s">
        <v>180</v>
      </c>
      <c r="G715" s="139" t="s">
        <v>1127</v>
      </c>
      <c r="H715" s="140">
        <v>3981</v>
      </c>
      <c r="I715" s="138">
        <v>3</v>
      </c>
      <c r="J715" s="141">
        <f>สกลนคร!F48</f>
        <v>524497.69999999995</v>
      </c>
      <c r="K715" s="142">
        <f>สกลนคร!AH48</f>
        <v>542308.77999999991</v>
      </c>
      <c r="L715" s="143">
        <f>สกลนคร!AI48</f>
        <v>4412073.16</v>
      </c>
      <c r="M715" s="143">
        <f>สกลนคร!AJ48</f>
        <v>4251626.6900000004</v>
      </c>
      <c r="N715" s="139"/>
      <c r="O715" s="139"/>
      <c r="P715" s="139"/>
      <c r="Q715" s="131">
        <f t="shared" si="85"/>
        <v>160446.46999999974</v>
      </c>
      <c r="R715" s="132">
        <f t="shared" si="86"/>
        <v>1108.2826325043959</v>
      </c>
    </row>
    <row r="716" spans="1:18" hidden="1" x14ac:dyDescent="0.35">
      <c r="A716" s="138">
        <v>5</v>
      </c>
      <c r="B716" s="139" t="s">
        <v>61</v>
      </c>
      <c r="C716" s="139" t="s">
        <v>467</v>
      </c>
      <c r="D716" s="139" t="s">
        <v>82</v>
      </c>
      <c r="E716" s="139" t="s">
        <v>468</v>
      </c>
      <c r="F716" s="139" t="s">
        <v>180</v>
      </c>
      <c r="G716" s="139" t="s">
        <v>1128</v>
      </c>
      <c r="H716" s="140">
        <v>2676</v>
      </c>
      <c r="I716" s="138">
        <v>2</v>
      </c>
      <c r="J716" s="141">
        <f>สกลนคร!F49</f>
        <v>138020.06</v>
      </c>
      <c r="K716" s="142">
        <f>สกลนคร!AH49</f>
        <v>217073.66</v>
      </c>
      <c r="L716" s="143">
        <f>สกลนคร!AI49</f>
        <v>2786806.13</v>
      </c>
      <c r="M716" s="143">
        <f>สกลนคร!AJ49</f>
        <v>2569596.4600000004</v>
      </c>
      <c r="N716" s="139"/>
      <c r="O716" s="139"/>
      <c r="P716" s="139"/>
      <c r="Q716" s="131">
        <f t="shared" si="85"/>
        <v>217209.66999999946</v>
      </c>
      <c r="R716" s="132">
        <f t="shared" si="86"/>
        <v>1041.4073729446936</v>
      </c>
    </row>
    <row r="717" spans="1:18" hidden="1" x14ac:dyDescent="0.35">
      <c r="A717" s="138">
        <v>6</v>
      </c>
      <c r="B717" s="139" t="s">
        <v>61</v>
      </c>
      <c r="C717" s="139" t="s">
        <v>467</v>
      </c>
      <c r="D717" s="139" t="s">
        <v>82</v>
      </c>
      <c r="E717" s="139" t="s">
        <v>468</v>
      </c>
      <c r="F717" s="139" t="s">
        <v>180</v>
      </c>
      <c r="G717" s="139" t="s">
        <v>1129</v>
      </c>
      <c r="H717" s="140">
        <v>4612</v>
      </c>
      <c r="I717" s="138">
        <v>4</v>
      </c>
      <c r="J717" s="141">
        <f>สกลนคร!F50</f>
        <v>698513.35</v>
      </c>
      <c r="K717" s="142">
        <f>สกลนคร!AH50</f>
        <v>645274.91</v>
      </c>
      <c r="L717" s="143">
        <f>สกลนคร!AI50</f>
        <v>4474901.6300000008</v>
      </c>
      <c r="M717" s="143">
        <f>สกลนคร!AJ50</f>
        <v>3761271.96</v>
      </c>
      <c r="N717" s="139"/>
      <c r="O717" s="139"/>
      <c r="P717" s="139"/>
      <c r="Q717" s="131">
        <f t="shared" si="85"/>
        <v>713629.67000000086</v>
      </c>
      <c r="R717" s="132">
        <f t="shared" si="86"/>
        <v>970.27355377276683</v>
      </c>
    </row>
    <row r="718" spans="1:18" hidden="1" x14ac:dyDescent="0.35">
      <c r="A718" s="138">
        <v>7</v>
      </c>
      <c r="B718" s="139" t="s">
        <v>61</v>
      </c>
      <c r="C718" s="139" t="s">
        <v>467</v>
      </c>
      <c r="D718" s="139" t="s">
        <v>82</v>
      </c>
      <c r="E718" s="139" t="s">
        <v>468</v>
      </c>
      <c r="F718" s="139" t="s">
        <v>180</v>
      </c>
      <c r="G718" s="139" t="s">
        <v>1130</v>
      </c>
      <c r="H718" s="140">
        <v>3723</v>
      </c>
      <c r="I718" s="138">
        <v>3</v>
      </c>
      <c r="J718" s="141">
        <f>สกลนคร!F51</f>
        <v>384920.09</v>
      </c>
      <c r="K718" s="142">
        <f>สกลนคร!AH51</f>
        <v>418887.18</v>
      </c>
      <c r="L718" s="143">
        <f>สกลนคร!AI51</f>
        <v>2645063.4</v>
      </c>
      <c r="M718" s="143">
        <f>สกลนคร!AJ51</f>
        <v>2398519.79</v>
      </c>
      <c r="N718" s="139"/>
      <c r="O718" s="139"/>
      <c r="P718" s="139"/>
      <c r="Q718" s="131">
        <f t="shared" si="85"/>
        <v>246543.60999999987</v>
      </c>
      <c r="R718" s="132">
        <f t="shared" si="86"/>
        <v>710.46559226430293</v>
      </c>
    </row>
    <row r="719" spans="1:18" s="150" customFormat="1" hidden="1" x14ac:dyDescent="0.35">
      <c r="A719" s="144">
        <v>2</v>
      </c>
      <c r="B719" s="145" t="s">
        <v>61</v>
      </c>
      <c r="C719" s="145"/>
      <c r="D719" s="145"/>
      <c r="E719" s="145" t="s">
        <v>77</v>
      </c>
      <c r="F719" s="145"/>
      <c r="G719" s="145" t="s">
        <v>470</v>
      </c>
      <c r="H719" s="151">
        <f>SUM(H712:H718)</f>
        <v>26581</v>
      </c>
      <c r="I719" s="144"/>
      <c r="J719" s="147">
        <f>SUM(J712:J718)</f>
        <v>3048424.7899999996</v>
      </c>
      <c r="K719" s="147">
        <f t="shared" ref="K719:M719" si="87">SUM(K712:K718)</f>
        <v>3363270.4600000004</v>
      </c>
      <c r="L719" s="147">
        <f t="shared" si="87"/>
        <v>23165020.089999996</v>
      </c>
      <c r="M719" s="147">
        <f t="shared" si="87"/>
        <v>20151927.310000002</v>
      </c>
      <c r="N719" s="145">
        <v>6</v>
      </c>
      <c r="O719" s="145">
        <v>6</v>
      </c>
      <c r="P719" s="145">
        <f>N719-O719</f>
        <v>0</v>
      </c>
      <c r="Q719" s="148">
        <f t="shared" si="85"/>
        <v>3013092.7799999937</v>
      </c>
      <c r="R719" s="149">
        <f>L719/H719</f>
        <v>871.48790828035044</v>
      </c>
    </row>
    <row r="720" spans="1:18" s="150" customFormat="1" hidden="1" x14ac:dyDescent="0.35">
      <c r="A720" s="210">
        <v>1</v>
      </c>
      <c r="B720" s="181" t="s">
        <v>61</v>
      </c>
      <c r="C720" s="181" t="s">
        <v>471</v>
      </c>
      <c r="D720" s="181" t="s">
        <v>89</v>
      </c>
      <c r="E720" s="181" t="s">
        <v>472</v>
      </c>
      <c r="F720" s="181" t="s">
        <v>210</v>
      </c>
      <c r="G720" s="181" t="s">
        <v>472</v>
      </c>
      <c r="H720" s="228"/>
      <c r="I720" s="210"/>
      <c r="J720" s="229"/>
      <c r="K720" s="230"/>
      <c r="L720" s="180"/>
      <c r="M720" s="180"/>
      <c r="N720" s="181"/>
      <c r="O720" s="181"/>
      <c r="P720" s="181"/>
      <c r="Q720" s="148"/>
      <c r="R720" s="149"/>
    </row>
    <row r="721" spans="1:18" hidden="1" x14ac:dyDescent="0.35">
      <c r="A721" s="138">
        <v>2</v>
      </c>
      <c r="B721" s="139" t="s">
        <v>61</v>
      </c>
      <c r="C721" s="139" t="s">
        <v>471</v>
      </c>
      <c r="D721" s="139" t="s">
        <v>89</v>
      </c>
      <c r="E721" s="139" t="s">
        <v>472</v>
      </c>
      <c r="F721" s="139" t="s">
        <v>180</v>
      </c>
      <c r="G721" s="139" t="s">
        <v>1131</v>
      </c>
      <c r="H721" s="140">
        <v>4086</v>
      </c>
      <c r="I721" s="138">
        <v>3</v>
      </c>
      <c r="J721" s="141">
        <f>สกลนคร!F52</f>
        <v>295024.53000000003</v>
      </c>
      <c r="K721" s="142">
        <f>สกลนคร!AH52</f>
        <v>350976.84</v>
      </c>
      <c r="L721" s="143">
        <f>สกลนคร!AI52</f>
        <v>2931128.37</v>
      </c>
      <c r="M721" s="143">
        <f>สกลนคร!AJ52</f>
        <v>2738323.79</v>
      </c>
      <c r="N721" s="139"/>
      <c r="O721" s="139"/>
      <c r="P721" s="139"/>
      <c r="Q721" s="131">
        <f t="shared" si="85"/>
        <v>192804.58000000007</v>
      </c>
      <c r="R721" s="132">
        <f t="shared" si="86"/>
        <v>717.35887665198243</v>
      </c>
    </row>
    <row r="722" spans="1:18" hidden="1" x14ac:dyDescent="0.35">
      <c r="A722" s="138">
        <v>3</v>
      </c>
      <c r="B722" s="139" t="s">
        <v>61</v>
      </c>
      <c r="C722" s="139" t="s">
        <v>471</v>
      </c>
      <c r="D722" s="139" t="s">
        <v>89</v>
      </c>
      <c r="E722" s="139" t="s">
        <v>472</v>
      </c>
      <c r="F722" s="139" t="s">
        <v>180</v>
      </c>
      <c r="G722" s="139" t="s">
        <v>1132</v>
      </c>
      <c r="H722" s="140">
        <v>4226</v>
      </c>
      <c r="I722" s="138">
        <v>3</v>
      </c>
      <c r="J722" s="141">
        <f>สกลนคร!F53</f>
        <v>355725.38</v>
      </c>
      <c r="K722" s="142">
        <f>สกลนคร!AH53</f>
        <v>454949.16000000003</v>
      </c>
      <c r="L722" s="143">
        <f>สกลนคร!AI53</f>
        <v>2664412.7800000003</v>
      </c>
      <c r="M722" s="143">
        <f>สกลนคร!AJ53</f>
        <v>2446588.5999999996</v>
      </c>
      <c r="N722" s="139"/>
      <c r="O722" s="139"/>
      <c r="P722" s="139"/>
      <c r="Q722" s="131">
        <f t="shared" si="85"/>
        <v>217824.18000000063</v>
      </c>
      <c r="R722" s="132">
        <f t="shared" si="86"/>
        <v>630.48101751064848</v>
      </c>
    </row>
    <row r="723" spans="1:18" hidden="1" x14ac:dyDescent="0.35">
      <c r="A723" s="138">
        <v>4</v>
      </c>
      <c r="B723" s="139" t="s">
        <v>61</v>
      </c>
      <c r="C723" s="139" t="s">
        <v>471</v>
      </c>
      <c r="D723" s="139" t="s">
        <v>89</v>
      </c>
      <c r="E723" s="139" t="s">
        <v>472</v>
      </c>
      <c r="F723" s="139" t="s">
        <v>180</v>
      </c>
      <c r="G723" s="139" t="s">
        <v>1133</v>
      </c>
      <c r="H723" s="140">
        <v>4483</v>
      </c>
      <c r="I723" s="138">
        <v>3</v>
      </c>
      <c r="J723" s="141">
        <f>สกลนคร!F54</f>
        <v>895216.2</v>
      </c>
      <c r="K723" s="142">
        <f>สกลนคร!AH54</f>
        <v>909658.58</v>
      </c>
      <c r="L723" s="143">
        <f>สกลนคร!AI54</f>
        <v>2831536.4</v>
      </c>
      <c r="M723" s="143">
        <f>สกลนคร!AJ54</f>
        <v>2373486.91</v>
      </c>
      <c r="N723" s="139"/>
      <c r="O723" s="139"/>
      <c r="P723" s="139"/>
      <c r="Q723" s="131">
        <f t="shared" si="85"/>
        <v>458049.48999999976</v>
      </c>
      <c r="R723" s="132">
        <f t="shared" si="86"/>
        <v>631.61641757751499</v>
      </c>
    </row>
    <row r="724" spans="1:18" hidden="1" x14ac:dyDescent="0.35">
      <c r="A724" s="138">
        <v>5</v>
      </c>
      <c r="B724" s="139" t="s">
        <v>61</v>
      </c>
      <c r="C724" s="139" t="s">
        <v>471</v>
      </c>
      <c r="D724" s="139" t="s">
        <v>89</v>
      </c>
      <c r="E724" s="139" t="s">
        <v>472</v>
      </c>
      <c r="F724" s="139" t="s">
        <v>180</v>
      </c>
      <c r="G724" s="139" t="s">
        <v>1134</v>
      </c>
      <c r="H724" s="140">
        <v>3448</v>
      </c>
      <c r="I724" s="138">
        <v>3</v>
      </c>
      <c r="J724" s="141">
        <f>สกลนคร!F55</f>
        <v>227580.35</v>
      </c>
      <c r="K724" s="142">
        <f>สกลนคร!AH55</f>
        <v>299611.7</v>
      </c>
      <c r="L724" s="143">
        <f>สกลนคร!AI55</f>
        <v>2310466.6799999997</v>
      </c>
      <c r="M724" s="143">
        <f>สกลนคร!AJ55</f>
        <v>2256081.48</v>
      </c>
      <c r="N724" s="139"/>
      <c r="O724" s="139"/>
      <c r="P724" s="139"/>
      <c r="Q724" s="131">
        <f t="shared" si="85"/>
        <v>54385.199999999721</v>
      </c>
      <c r="R724" s="132">
        <f t="shared" si="86"/>
        <v>670.08894431554518</v>
      </c>
    </row>
    <row r="725" spans="1:18" hidden="1" x14ac:dyDescent="0.35">
      <c r="A725" s="138">
        <v>6</v>
      </c>
      <c r="B725" s="139" t="s">
        <v>61</v>
      </c>
      <c r="C725" s="139" t="s">
        <v>471</v>
      </c>
      <c r="D725" s="139" t="s">
        <v>89</v>
      </c>
      <c r="E725" s="139" t="s">
        <v>472</v>
      </c>
      <c r="F725" s="139" t="s">
        <v>180</v>
      </c>
      <c r="G725" s="139" t="s">
        <v>1135</v>
      </c>
      <c r="H725" s="140">
        <v>3561</v>
      </c>
      <c r="I725" s="138">
        <v>3</v>
      </c>
      <c r="J725" s="141">
        <f>สกลนคร!F56</f>
        <v>686938.07</v>
      </c>
      <c r="K725" s="142">
        <f>สกลนคร!AH56</f>
        <v>733941.5</v>
      </c>
      <c r="L725" s="143">
        <f>สกลนคร!AI56</f>
        <v>2180209.64</v>
      </c>
      <c r="M725" s="143">
        <f>สกลนคร!AJ56</f>
        <v>1771279.6</v>
      </c>
      <c r="N725" s="139"/>
      <c r="O725" s="139"/>
      <c r="P725" s="139"/>
      <c r="Q725" s="131">
        <f t="shared" si="85"/>
        <v>408930.04000000004</v>
      </c>
      <c r="R725" s="132">
        <f t="shared" si="86"/>
        <v>612.24645885987081</v>
      </c>
    </row>
    <row r="726" spans="1:18" s="150" customFormat="1" hidden="1" x14ac:dyDescent="0.35">
      <c r="A726" s="144">
        <v>3</v>
      </c>
      <c r="B726" s="145" t="s">
        <v>61</v>
      </c>
      <c r="C726" s="145"/>
      <c r="D726" s="145"/>
      <c r="E726" s="145" t="s">
        <v>77</v>
      </c>
      <c r="F726" s="145"/>
      <c r="G726" s="145" t="s">
        <v>473</v>
      </c>
      <c r="H726" s="151">
        <f>SUM(H721:H725)</f>
        <v>19804</v>
      </c>
      <c r="I726" s="144"/>
      <c r="J726" s="147">
        <f>SUM(J720:J725)</f>
        <v>2460484.5299999998</v>
      </c>
      <c r="K726" s="147">
        <f t="shared" ref="K726:M726" si="88">SUM(K720:K725)</f>
        <v>2749137.7800000003</v>
      </c>
      <c r="L726" s="147">
        <f t="shared" si="88"/>
        <v>12917753.870000001</v>
      </c>
      <c r="M726" s="147">
        <f t="shared" si="88"/>
        <v>11585760.379999999</v>
      </c>
      <c r="N726" s="145">
        <v>5</v>
      </c>
      <c r="O726" s="145">
        <v>5</v>
      </c>
      <c r="P726" s="145">
        <f>N726-O726</f>
        <v>0</v>
      </c>
      <c r="Q726" s="148">
        <f t="shared" si="85"/>
        <v>1331993.4900000021</v>
      </c>
      <c r="R726" s="149">
        <f>L726/H726</f>
        <v>652.28003787113721</v>
      </c>
    </row>
    <row r="727" spans="1:18" hidden="1" x14ac:dyDescent="0.35">
      <c r="A727" s="138">
        <v>1</v>
      </c>
      <c r="B727" s="139" t="s">
        <v>61</v>
      </c>
      <c r="C727" s="139" t="s">
        <v>474</v>
      </c>
      <c r="D727" s="139" t="s">
        <v>475</v>
      </c>
      <c r="E727" s="139" t="s">
        <v>476</v>
      </c>
      <c r="F727" s="139" t="s">
        <v>210</v>
      </c>
      <c r="G727" s="139" t="s">
        <v>477</v>
      </c>
      <c r="H727" s="140"/>
      <c r="I727" s="138"/>
      <c r="J727" s="141"/>
      <c r="K727" s="142"/>
      <c r="L727" s="143"/>
      <c r="M727" s="143"/>
      <c r="N727" s="139"/>
      <c r="O727" s="139"/>
      <c r="P727" s="139"/>
    </row>
    <row r="728" spans="1:18" hidden="1" x14ac:dyDescent="0.35">
      <c r="A728" s="138">
        <v>2</v>
      </c>
      <c r="B728" s="139" t="s">
        <v>61</v>
      </c>
      <c r="C728" s="139" t="s">
        <v>474</v>
      </c>
      <c r="D728" s="139" t="s">
        <v>475</v>
      </c>
      <c r="E728" s="139" t="s">
        <v>476</v>
      </c>
      <c r="F728" s="139" t="s">
        <v>180</v>
      </c>
      <c r="G728" s="139" t="s">
        <v>1136</v>
      </c>
      <c r="H728" s="140">
        <v>5366</v>
      </c>
      <c r="I728" s="138">
        <v>4</v>
      </c>
      <c r="J728" s="143">
        <f>สกลนคร!F57</f>
        <v>571939.31000000006</v>
      </c>
      <c r="K728" s="142">
        <f>สกลนคร!AH57</f>
        <v>637328.46000000008</v>
      </c>
      <c r="L728" s="143">
        <f>สกลนคร!AI57</f>
        <v>3415254.2</v>
      </c>
      <c r="M728" s="143">
        <f>สกลนคร!AJ57</f>
        <v>3297243.01</v>
      </c>
      <c r="N728" s="139"/>
      <c r="O728" s="139"/>
      <c r="P728" s="139"/>
      <c r="Q728" s="131">
        <f t="shared" si="85"/>
        <v>118011.19000000041</v>
      </c>
      <c r="R728" s="132">
        <f t="shared" si="86"/>
        <v>636.46183376816998</v>
      </c>
    </row>
    <row r="729" spans="1:18" hidden="1" x14ac:dyDescent="0.35">
      <c r="A729" s="138">
        <v>3</v>
      </c>
      <c r="B729" s="139" t="s">
        <v>61</v>
      </c>
      <c r="C729" s="139" t="s">
        <v>474</v>
      </c>
      <c r="D729" s="139" t="s">
        <v>475</v>
      </c>
      <c r="E729" s="139" t="s">
        <v>476</v>
      </c>
      <c r="F729" s="139" t="s">
        <v>180</v>
      </c>
      <c r="G729" s="139" t="s">
        <v>1137</v>
      </c>
      <c r="H729" s="140">
        <v>5331</v>
      </c>
      <c r="I729" s="138">
        <v>4</v>
      </c>
      <c r="J729" s="143">
        <f>สกลนคร!F58</f>
        <v>541877.23</v>
      </c>
      <c r="K729" s="142">
        <f>สกลนคร!AH58</f>
        <v>341763.78</v>
      </c>
      <c r="L729" s="143">
        <f>สกลนคร!AI58</f>
        <v>3918543.33</v>
      </c>
      <c r="M729" s="143">
        <f>สกลนคร!AJ58</f>
        <v>3612711.25</v>
      </c>
      <c r="N729" s="139"/>
      <c r="O729" s="139"/>
      <c r="P729" s="139"/>
      <c r="Q729" s="131">
        <f t="shared" si="85"/>
        <v>305832.08000000007</v>
      </c>
      <c r="R729" s="132">
        <f t="shared" si="86"/>
        <v>735.04845807540801</v>
      </c>
    </row>
    <row r="730" spans="1:18" hidden="1" x14ac:dyDescent="0.35">
      <c r="A730" s="138">
        <v>4</v>
      </c>
      <c r="B730" s="139" t="s">
        <v>61</v>
      </c>
      <c r="C730" s="139" t="s">
        <v>474</v>
      </c>
      <c r="D730" s="139" t="s">
        <v>475</v>
      </c>
      <c r="E730" s="139" t="s">
        <v>476</v>
      </c>
      <c r="F730" s="139" t="s">
        <v>180</v>
      </c>
      <c r="G730" s="139" t="s">
        <v>1138</v>
      </c>
      <c r="H730" s="140">
        <v>6003</v>
      </c>
      <c r="I730" s="138">
        <v>5</v>
      </c>
      <c r="J730" s="143">
        <f>สกลนคร!F59</f>
        <v>692131.99</v>
      </c>
      <c r="K730" s="142">
        <f>สกลนคร!AH59</f>
        <v>705305.34</v>
      </c>
      <c r="L730" s="143">
        <f>สกลนคร!AI59</f>
        <v>3264792.06</v>
      </c>
      <c r="M730" s="143">
        <f>สกลนคร!AJ59</f>
        <v>3307580.71</v>
      </c>
      <c r="N730" s="139"/>
      <c r="O730" s="139"/>
      <c r="P730" s="139"/>
      <c r="Q730" s="131">
        <f t="shared" si="85"/>
        <v>-42788.649999999907</v>
      </c>
      <c r="R730" s="132">
        <f t="shared" si="86"/>
        <v>543.86007996002002</v>
      </c>
    </row>
    <row r="731" spans="1:18" hidden="1" x14ac:dyDescent="0.35">
      <c r="A731" s="138">
        <v>5</v>
      </c>
      <c r="B731" s="139" t="s">
        <v>61</v>
      </c>
      <c r="C731" s="139" t="s">
        <v>474</v>
      </c>
      <c r="D731" s="139" t="s">
        <v>475</v>
      </c>
      <c r="E731" s="139" t="s">
        <v>476</v>
      </c>
      <c r="F731" s="139" t="s">
        <v>180</v>
      </c>
      <c r="G731" s="139" t="s">
        <v>1139</v>
      </c>
      <c r="H731" s="140">
        <v>3004</v>
      </c>
      <c r="I731" s="138">
        <v>3</v>
      </c>
      <c r="J731" s="143">
        <f>สกลนคร!F60</f>
        <v>198402.99</v>
      </c>
      <c r="K731" s="142">
        <f>สกลนคร!AH60</f>
        <v>299794.43</v>
      </c>
      <c r="L731" s="143">
        <f>สกลนคร!AI60</f>
        <v>3512841.1500000004</v>
      </c>
      <c r="M731" s="143">
        <f>สกลนคร!AJ60</f>
        <v>3432462.41</v>
      </c>
      <c r="N731" s="139"/>
      <c r="O731" s="139"/>
      <c r="P731" s="139"/>
      <c r="Q731" s="131">
        <f t="shared" si="85"/>
        <v>80378.740000000224</v>
      </c>
      <c r="R731" s="132">
        <f t="shared" si="86"/>
        <v>1169.3878661784288</v>
      </c>
    </row>
    <row r="732" spans="1:18" hidden="1" x14ac:dyDescent="0.35">
      <c r="A732" s="138">
        <v>6</v>
      </c>
      <c r="B732" s="139" t="s">
        <v>61</v>
      </c>
      <c r="C732" s="139" t="s">
        <v>474</v>
      </c>
      <c r="D732" s="139" t="s">
        <v>475</v>
      </c>
      <c r="E732" s="139" t="s">
        <v>476</v>
      </c>
      <c r="F732" s="139" t="s">
        <v>180</v>
      </c>
      <c r="G732" s="139" t="s">
        <v>1140</v>
      </c>
      <c r="H732" s="140">
        <v>2532</v>
      </c>
      <c r="I732" s="138">
        <v>2</v>
      </c>
      <c r="J732" s="143">
        <f>สกลนคร!F61</f>
        <v>287015.01</v>
      </c>
      <c r="K732" s="142">
        <f>สกลนคร!AH61</f>
        <v>354226.94</v>
      </c>
      <c r="L732" s="143">
        <f>สกลนคร!AI61</f>
        <v>2702265.1999999997</v>
      </c>
      <c r="M732" s="143">
        <f>สกลนคร!AJ61</f>
        <v>2423412.33</v>
      </c>
      <c r="N732" s="139"/>
      <c r="O732" s="139"/>
      <c r="P732" s="139"/>
      <c r="Q732" s="131">
        <f t="shared" si="85"/>
        <v>278852.86999999965</v>
      </c>
      <c r="R732" s="132">
        <f t="shared" si="86"/>
        <v>1067.2453396524486</v>
      </c>
    </row>
    <row r="733" spans="1:18" hidden="1" x14ac:dyDescent="0.35">
      <c r="A733" s="138">
        <v>7</v>
      </c>
      <c r="B733" s="139" t="s">
        <v>61</v>
      </c>
      <c r="C733" s="139" t="s">
        <v>474</v>
      </c>
      <c r="D733" s="139" t="s">
        <v>475</v>
      </c>
      <c r="E733" s="139" t="s">
        <v>476</v>
      </c>
      <c r="F733" s="139" t="s">
        <v>180</v>
      </c>
      <c r="G733" s="139" t="s">
        <v>1141</v>
      </c>
      <c r="H733" s="140">
        <v>1966</v>
      </c>
      <c r="I733" s="138">
        <v>2</v>
      </c>
      <c r="J733" s="143">
        <f>สกลนคร!F62</f>
        <v>215229.49</v>
      </c>
      <c r="K733" s="142">
        <f>สกลนคร!AH62</f>
        <v>218382.13999999996</v>
      </c>
      <c r="L733" s="143">
        <f>สกลนคร!AI62</f>
        <v>2601359.0900000003</v>
      </c>
      <c r="M733" s="143">
        <f>สกลนคร!AJ62</f>
        <v>2462884.35</v>
      </c>
      <c r="N733" s="139"/>
      <c r="O733" s="139"/>
      <c r="P733" s="139"/>
      <c r="Q733" s="131">
        <f t="shared" si="85"/>
        <v>138474.74000000022</v>
      </c>
      <c r="R733" s="132">
        <f t="shared" si="86"/>
        <v>1323.1734944048833</v>
      </c>
    </row>
    <row r="734" spans="1:18" hidden="1" x14ac:dyDescent="0.35">
      <c r="A734" s="138">
        <v>8</v>
      </c>
      <c r="B734" s="139" t="s">
        <v>61</v>
      </c>
      <c r="C734" s="139" t="s">
        <v>474</v>
      </c>
      <c r="D734" s="139" t="s">
        <v>475</v>
      </c>
      <c r="E734" s="139" t="s">
        <v>476</v>
      </c>
      <c r="F734" s="139" t="s">
        <v>180</v>
      </c>
      <c r="G734" s="139" t="s">
        <v>1142</v>
      </c>
      <c r="H734" s="140">
        <v>1289</v>
      </c>
      <c r="I734" s="138">
        <v>1</v>
      </c>
      <c r="J734" s="143">
        <f>สกลนคร!F63</f>
        <v>689008.64000000001</v>
      </c>
      <c r="K734" s="142">
        <f>สกลนคร!AH63</f>
        <v>796687.52</v>
      </c>
      <c r="L734" s="143">
        <f>สกลนคร!AI63</f>
        <v>2597958.4699999997</v>
      </c>
      <c r="M734" s="143">
        <f>สกลนคร!AJ63</f>
        <v>2395257.9299999997</v>
      </c>
      <c r="N734" s="139"/>
      <c r="O734" s="139"/>
      <c r="P734" s="139"/>
      <c r="Q734" s="131">
        <f t="shared" si="85"/>
        <v>202700.54000000004</v>
      </c>
      <c r="R734" s="132">
        <f t="shared" si="86"/>
        <v>2015.4836850271527</v>
      </c>
    </row>
    <row r="735" spans="1:18" hidden="1" x14ac:dyDescent="0.35">
      <c r="A735" s="138">
        <v>9</v>
      </c>
      <c r="B735" s="139" t="s">
        <v>61</v>
      </c>
      <c r="C735" s="139" t="s">
        <v>474</v>
      </c>
      <c r="D735" s="139" t="s">
        <v>475</v>
      </c>
      <c r="E735" s="139" t="s">
        <v>476</v>
      </c>
      <c r="F735" s="139" t="s">
        <v>180</v>
      </c>
      <c r="G735" s="139" t="s">
        <v>1143</v>
      </c>
      <c r="H735" s="140">
        <v>2633</v>
      </c>
      <c r="I735" s="138">
        <v>2</v>
      </c>
      <c r="J735" s="143">
        <f>สกลนคร!F64</f>
        <v>315239.76</v>
      </c>
      <c r="K735" s="142">
        <f>สกลนคร!AH64</f>
        <v>362541.47000000003</v>
      </c>
      <c r="L735" s="143">
        <f>สกลนคร!AI64</f>
        <v>2830094.4</v>
      </c>
      <c r="M735" s="143">
        <f>สกลนคร!AJ64</f>
        <v>2727720.46</v>
      </c>
      <c r="N735" s="139"/>
      <c r="O735" s="139"/>
      <c r="P735" s="139"/>
      <c r="Q735" s="131">
        <f t="shared" si="85"/>
        <v>102373.93999999994</v>
      </c>
      <c r="R735" s="132">
        <f t="shared" si="86"/>
        <v>1074.8554500569692</v>
      </c>
    </row>
    <row r="736" spans="1:18" hidden="1" x14ac:dyDescent="0.35">
      <c r="A736" s="138">
        <v>10</v>
      </c>
      <c r="B736" s="139" t="s">
        <v>61</v>
      </c>
      <c r="C736" s="139" t="s">
        <v>474</v>
      </c>
      <c r="D736" s="139" t="s">
        <v>475</v>
      </c>
      <c r="E736" s="139" t="s">
        <v>476</v>
      </c>
      <c r="F736" s="139" t="s">
        <v>180</v>
      </c>
      <c r="G736" s="139" t="s">
        <v>1144</v>
      </c>
      <c r="H736" s="140">
        <v>3093</v>
      </c>
      <c r="I736" s="138">
        <v>3</v>
      </c>
      <c r="J736" s="143">
        <f>สกลนคร!F65</f>
        <v>250948.49</v>
      </c>
      <c r="K736" s="142">
        <f>สกลนคร!AH65</f>
        <v>294668.36</v>
      </c>
      <c r="L736" s="143">
        <f>สกลนคร!AI65</f>
        <v>2213494.0000000005</v>
      </c>
      <c r="M736" s="143">
        <f>สกลนคร!AJ65</f>
        <v>2079438.1300000001</v>
      </c>
      <c r="N736" s="139"/>
      <c r="O736" s="139"/>
      <c r="P736" s="139"/>
      <c r="Q736" s="131">
        <f t="shared" si="85"/>
        <v>134055.87000000034</v>
      </c>
      <c r="R736" s="132">
        <f t="shared" si="86"/>
        <v>715.64629809246696</v>
      </c>
    </row>
    <row r="737" spans="1:18" hidden="1" x14ac:dyDescent="0.35">
      <c r="A737" s="138">
        <v>11</v>
      </c>
      <c r="B737" s="139" t="s">
        <v>61</v>
      </c>
      <c r="C737" s="139" t="s">
        <v>474</v>
      </c>
      <c r="D737" s="139" t="s">
        <v>475</v>
      </c>
      <c r="E737" s="139" t="s">
        <v>476</v>
      </c>
      <c r="F737" s="139" t="s">
        <v>180</v>
      </c>
      <c r="G737" s="139" t="s">
        <v>1145</v>
      </c>
      <c r="H737" s="140">
        <v>5106</v>
      </c>
      <c r="I737" s="138">
        <v>4</v>
      </c>
      <c r="J737" s="143">
        <f>สกลนคร!F66</f>
        <v>469190.17</v>
      </c>
      <c r="K737" s="142">
        <f>สกลนคร!AH66</f>
        <v>545249.90999999992</v>
      </c>
      <c r="L737" s="143">
        <f>สกลนคร!AI66</f>
        <v>2904086.12</v>
      </c>
      <c r="M737" s="143">
        <f>สกลนคร!AJ66</f>
        <v>2707333.66</v>
      </c>
      <c r="N737" s="139"/>
      <c r="O737" s="139"/>
      <c r="P737" s="139"/>
      <c r="Q737" s="131">
        <f t="shared" si="85"/>
        <v>196752.45999999996</v>
      </c>
      <c r="R737" s="132">
        <f t="shared" si="86"/>
        <v>568.75952213082655</v>
      </c>
    </row>
    <row r="738" spans="1:18" hidden="1" x14ac:dyDescent="0.35">
      <c r="A738" s="138">
        <v>12</v>
      </c>
      <c r="B738" s="139" t="s">
        <v>61</v>
      </c>
      <c r="C738" s="139" t="s">
        <v>474</v>
      </c>
      <c r="D738" s="139" t="s">
        <v>475</v>
      </c>
      <c r="E738" s="139" t="s">
        <v>476</v>
      </c>
      <c r="F738" s="139" t="s">
        <v>180</v>
      </c>
      <c r="G738" s="139" t="s">
        <v>1146</v>
      </c>
      <c r="H738" s="140">
        <v>4454</v>
      </c>
      <c r="I738" s="138">
        <v>3</v>
      </c>
      <c r="J738" s="143">
        <f>สกลนคร!F67</f>
        <v>644274.48</v>
      </c>
      <c r="K738" s="142">
        <f>สกลนคร!AH67</f>
        <v>782045.89</v>
      </c>
      <c r="L738" s="143">
        <f>สกลนคร!AI67</f>
        <v>3115484.62</v>
      </c>
      <c r="M738" s="143">
        <f>สกลนคร!AJ67</f>
        <v>2910184.4799999995</v>
      </c>
      <c r="N738" s="139"/>
      <c r="O738" s="139"/>
      <c r="P738" s="139"/>
      <c r="Q738" s="131">
        <f t="shared" si="85"/>
        <v>205300.1400000006</v>
      </c>
      <c r="R738" s="132">
        <f t="shared" si="86"/>
        <v>699.48015716210148</v>
      </c>
    </row>
    <row r="739" spans="1:18" hidden="1" x14ac:dyDescent="0.35">
      <c r="A739" s="138">
        <v>13</v>
      </c>
      <c r="B739" s="139" t="s">
        <v>61</v>
      </c>
      <c r="C739" s="139" t="s">
        <v>474</v>
      </c>
      <c r="D739" s="139" t="s">
        <v>475</v>
      </c>
      <c r="E739" s="139" t="s">
        <v>476</v>
      </c>
      <c r="F739" s="139" t="s">
        <v>180</v>
      </c>
      <c r="G739" s="139" t="s">
        <v>1147</v>
      </c>
      <c r="H739" s="140">
        <v>3718</v>
      </c>
      <c r="I739" s="138">
        <v>3</v>
      </c>
      <c r="J739" s="143">
        <f>สกลนคร!F68</f>
        <v>142934.92000000001</v>
      </c>
      <c r="K739" s="142">
        <f>สกลนคร!AH68</f>
        <v>218130.61</v>
      </c>
      <c r="L739" s="143">
        <f>สกลนคร!AI68</f>
        <v>2649759.2000000002</v>
      </c>
      <c r="M739" s="143">
        <f>สกลนคร!AJ68</f>
        <v>2666647.7399999998</v>
      </c>
      <c r="N739" s="139"/>
      <c r="O739" s="139"/>
      <c r="P739" s="139"/>
      <c r="Q739" s="131">
        <f t="shared" si="85"/>
        <v>-16888.539999999572</v>
      </c>
      <c r="R739" s="132">
        <f t="shared" si="86"/>
        <v>712.68402366863916</v>
      </c>
    </row>
    <row r="740" spans="1:18" hidden="1" x14ac:dyDescent="0.35">
      <c r="A740" s="138">
        <v>14</v>
      </c>
      <c r="B740" s="139" t="s">
        <v>61</v>
      </c>
      <c r="C740" s="139" t="s">
        <v>474</v>
      </c>
      <c r="D740" s="139" t="s">
        <v>475</v>
      </c>
      <c r="E740" s="139" t="s">
        <v>476</v>
      </c>
      <c r="F740" s="139" t="s">
        <v>180</v>
      </c>
      <c r="G740" s="139" t="s">
        <v>1148</v>
      </c>
      <c r="H740" s="140">
        <v>3267</v>
      </c>
      <c r="I740" s="138">
        <v>3</v>
      </c>
      <c r="J740" s="143">
        <f>สกลนคร!F69</f>
        <v>221858.41</v>
      </c>
      <c r="K740" s="142">
        <f>สกลนคร!AH69</f>
        <v>269951.15000000002</v>
      </c>
      <c r="L740" s="143">
        <f>สกลนคร!AI69</f>
        <v>3534519.17</v>
      </c>
      <c r="M740" s="143">
        <f>สกลนคร!AJ69</f>
        <v>3494055.44</v>
      </c>
      <c r="N740" s="139"/>
      <c r="O740" s="139"/>
      <c r="P740" s="139"/>
      <c r="Q740" s="131">
        <f t="shared" si="85"/>
        <v>40463.729999999981</v>
      </c>
      <c r="R740" s="132">
        <f t="shared" si="86"/>
        <v>1081.8852678298133</v>
      </c>
    </row>
    <row r="741" spans="1:18" s="158" customFormat="1" hidden="1" x14ac:dyDescent="0.35">
      <c r="A741" s="152">
        <v>15</v>
      </c>
      <c r="B741" s="153" t="s">
        <v>61</v>
      </c>
      <c r="C741" s="153" t="s">
        <v>479</v>
      </c>
      <c r="D741" s="153" t="s">
        <v>475</v>
      </c>
      <c r="E741" s="153" t="s">
        <v>476</v>
      </c>
      <c r="F741" s="153" t="s">
        <v>180</v>
      </c>
      <c r="G741" s="153" t="s">
        <v>1149</v>
      </c>
      <c r="H741" s="154">
        <v>1500</v>
      </c>
      <c r="I741" s="152">
        <v>1</v>
      </c>
      <c r="J741" s="143">
        <f>สกลนคร!F70</f>
        <v>500257.94</v>
      </c>
      <c r="K741" s="142">
        <f>สกลนคร!AH70</f>
        <v>588644.76</v>
      </c>
      <c r="L741" s="143">
        <f>สกลนคร!AI70</f>
        <v>1606096.41</v>
      </c>
      <c r="M741" s="143">
        <f>สกลนคร!AJ70</f>
        <v>1797528.3800000001</v>
      </c>
      <c r="N741" s="153"/>
      <c r="O741" s="153"/>
      <c r="P741" s="153"/>
      <c r="Q741" s="156">
        <f t="shared" si="85"/>
        <v>-191431.9700000002</v>
      </c>
      <c r="R741" s="157">
        <f t="shared" si="86"/>
        <v>1070.7309399999999</v>
      </c>
    </row>
    <row r="742" spans="1:18" s="150" customFormat="1" hidden="1" x14ac:dyDescent="0.35">
      <c r="A742" s="144">
        <v>4</v>
      </c>
      <c r="B742" s="145" t="s">
        <v>61</v>
      </c>
      <c r="C742" s="145"/>
      <c r="D742" s="145"/>
      <c r="E742" s="145" t="s">
        <v>77</v>
      </c>
      <c r="F742" s="145"/>
      <c r="G742" s="145" t="s">
        <v>478</v>
      </c>
      <c r="H742" s="151">
        <f>SUM(H727:H740)</f>
        <v>47762</v>
      </c>
      <c r="I742" s="144"/>
      <c r="J742" s="147">
        <f>SUM(J727:J740)</f>
        <v>5240050.8900000006</v>
      </c>
      <c r="K742" s="147">
        <f t="shared" ref="K742:M742" si="89">SUM(K727:K740)</f>
        <v>5826076.0000000009</v>
      </c>
      <c r="L742" s="147">
        <f t="shared" si="89"/>
        <v>39260451.010000005</v>
      </c>
      <c r="M742" s="147">
        <f t="shared" si="89"/>
        <v>37516931.899999999</v>
      </c>
      <c r="N742" s="145">
        <v>14</v>
      </c>
      <c r="O742" s="145">
        <v>14</v>
      </c>
      <c r="P742" s="145">
        <f>N742-O742</f>
        <v>0</v>
      </c>
      <c r="Q742" s="148">
        <f t="shared" si="85"/>
        <v>1743519.1100000069</v>
      </c>
      <c r="R742" s="149">
        <f>L742/H742</f>
        <v>822.0018217411332</v>
      </c>
    </row>
    <row r="743" spans="1:18" hidden="1" x14ac:dyDescent="0.35">
      <c r="A743" s="138">
        <v>1</v>
      </c>
      <c r="B743" s="139" t="s">
        <v>61</v>
      </c>
      <c r="C743" s="139" t="s">
        <v>479</v>
      </c>
      <c r="D743" s="139" t="s">
        <v>103</v>
      </c>
      <c r="E743" s="139" t="s">
        <v>480</v>
      </c>
      <c r="F743" s="139" t="s">
        <v>210</v>
      </c>
      <c r="G743" s="139" t="s">
        <v>481</v>
      </c>
      <c r="H743" s="140"/>
      <c r="I743" s="138"/>
      <c r="J743" s="141"/>
      <c r="K743" s="142"/>
      <c r="L743" s="143"/>
      <c r="M743" s="143"/>
      <c r="N743" s="139"/>
      <c r="O743" s="139"/>
      <c r="P743" s="139"/>
    </row>
    <row r="744" spans="1:18" s="158" customFormat="1" hidden="1" x14ac:dyDescent="0.35">
      <c r="A744" s="152">
        <v>2</v>
      </c>
      <c r="B744" s="153" t="s">
        <v>61</v>
      </c>
      <c r="C744" s="153" t="s">
        <v>479</v>
      </c>
      <c r="D744" s="153" t="s">
        <v>103</v>
      </c>
      <c r="E744" s="153" t="s">
        <v>480</v>
      </c>
      <c r="F744" s="153" t="s">
        <v>180</v>
      </c>
      <c r="G744" s="153" t="s">
        <v>1150</v>
      </c>
      <c r="H744" s="154">
        <v>6036</v>
      </c>
      <c r="I744" s="152">
        <v>5</v>
      </c>
      <c r="J744" s="143">
        <f>สกลนคร!F71</f>
        <v>711634.4</v>
      </c>
      <c r="K744" s="155">
        <f>สกลนคร!AH71</f>
        <v>786205.13</v>
      </c>
      <c r="L744" s="143">
        <f>สกลนคร!AI71</f>
        <v>4372363.33</v>
      </c>
      <c r="M744" s="143">
        <f>สกลนคร!AJ71</f>
        <v>3994654.86</v>
      </c>
      <c r="N744" s="153"/>
      <c r="O744" s="153"/>
      <c r="P744" s="153"/>
      <c r="Q744" s="131">
        <f t="shared" si="85"/>
        <v>377708.4700000002</v>
      </c>
      <c r="R744" s="132">
        <f t="shared" si="86"/>
        <v>724.38093605036454</v>
      </c>
    </row>
    <row r="745" spans="1:18" s="158" customFormat="1" hidden="1" x14ac:dyDescent="0.35">
      <c r="A745" s="152">
        <v>3</v>
      </c>
      <c r="B745" s="153" t="s">
        <v>61</v>
      </c>
      <c r="C745" s="153" t="s">
        <v>479</v>
      </c>
      <c r="D745" s="153" t="s">
        <v>103</v>
      </c>
      <c r="E745" s="153" t="s">
        <v>480</v>
      </c>
      <c r="F745" s="153" t="s">
        <v>180</v>
      </c>
      <c r="G745" s="153" t="s">
        <v>1151</v>
      </c>
      <c r="H745" s="154">
        <v>4053</v>
      </c>
      <c r="I745" s="152">
        <v>3</v>
      </c>
      <c r="J745" s="143">
        <f>สกลนคร!F72</f>
        <v>651898.69999999995</v>
      </c>
      <c r="K745" s="155">
        <f>สกลนคร!AH72</f>
        <v>923426.77</v>
      </c>
      <c r="L745" s="143">
        <f>สกลนคร!AI72</f>
        <v>4262220.58</v>
      </c>
      <c r="M745" s="143">
        <f>สกลนคร!AJ72</f>
        <v>3727121.21</v>
      </c>
      <c r="N745" s="153"/>
      <c r="O745" s="153"/>
      <c r="P745" s="153"/>
      <c r="Q745" s="131">
        <f t="shared" si="85"/>
        <v>535099.37000000011</v>
      </c>
      <c r="R745" s="132">
        <f t="shared" si="86"/>
        <v>1051.6211645694548</v>
      </c>
    </row>
    <row r="746" spans="1:18" s="158" customFormat="1" hidden="1" x14ac:dyDescent="0.35">
      <c r="A746" s="152">
        <v>4</v>
      </c>
      <c r="B746" s="153" t="s">
        <v>61</v>
      </c>
      <c r="C746" s="153" t="s">
        <v>479</v>
      </c>
      <c r="D746" s="153" t="s">
        <v>103</v>
      </c>
      <c r="E746" s="153" t="s">
        <v>480</v>
      </c>
      <c r="F746" s="153" t="s">
        <v>180</v>
      </c>
      <c r="G746" s="153" t="s">
        <v>1152</v>
      </c>
      <c r="H746" s="154">
        <v>4847</v>
      </c>
      <c r="I746" s="152">
        <v>4</v>
      </c>
      <c r="J746" s="143">
        <f>สกลนคร!F73</f>
        <v>740480</v>
      </c>
      <c r="K746" s="155">
        <f>สกลนคร!AH73</f>
        <v>925252.27</v>
      </c>
      <c r="L746" s="143">
        <f>สกลนคร!AI73</f>
        <v>4125262.88</v>
      </c>
      <c r="M746" s="143">
        <f>สกลนคร!AJ73</f>
        <v>3725450.0100000002</v>
      </c>
      <c r="N746" s="153"/>
      <c r="O746" s="153"/>
      <c r="P746" s="153"/>
      <c r="Q746" s="131">
        <f t="shared" si="85"/>
        <v>399812.86999999965</v>
      </c>
      <c r="R746" s="132">
        <f t="shared" si="86"/>
        <v>851.09611718588815</v>
      </c>
    </row>
    <row r="747" spans="1:18" s="158" customFormat="1" hidden="1" x14ac:dyDescent="0.35">
      <c r="A747" s="152">
        <v>5</v>
      </c>
      <c r="B747" s="153" t="s">
        <v>61</v>
      </c>
      <c r="C747" s="153" t="s">
        <v>479</v>
      </c>
      <c r="D747" s="153" t="s">
        <v>103</v>
      </c>
      <c r="E747" s="153" t="s">
        <v>480</v>
      </c>
      <c r="F747" s="153" t="s">
        <v>180</v>
      </c>
      <c r="G747" s="153" t="s">
        <v>1153</v>
      </c>
      <c r="H747" s="154">
        <v>3826</v>
      </c>
      <c r="I747" s="152">
        <v>3</v>
      </c>
      <c r="J747" s="143">
        <f>สกลนคร!F74</f>
        <v>614485.64</v>
      </c>
      <c r="K747" s="155">
        <f>สกลนคร!AH74</f>
        <v>710074.49</v>
      </c>
      <c r="L747" s="143">
        <f>สกลนคร!AI74</f>
        <v>3462809.5300000003</v>
      </c>
      <c r="M747" s="143">
        <f>สกลนคร!AJ74</f>
        <v>3135621.1599999997</v>
      </c>
      <c r="N747" s="153"/>
      <c r="O747" s="153"/>
      <c r="P747" s="153"/>
      <c r="Q747" s="131">
        <f t="shared" si="85"/>
        <v>327188.37000000058</v>
      </c>
      <c r="R747" s="132">
        <f t="shared" si="86"/>
        <v>905.07306063774183</v>
      </c>
    </row>
    <row r="748" spans="1:18" s="158" customFormat="1" hidden="1" x14ac:dyDescent="0.35">
      <c r="A748" s="152">
        <v>6</v>
      </c>
      <c r="B748" s="153" t="s">
        <v>61</v>
      </c>
      <c r="C748" s="153" t="s">
        <v>479</v>
      </c>
      <c r="D748" s="153" t="s">
        <v>103</v>
      </c>
      <c r="E748" s="153" t="s">
        <v>480</v>
      </c>
      <c r="F748" s="153" t="s">
        <v>180</v>
      </c>
      <c r="G748" s="153" t="s">
        <v>1154</v>
      </c>
      <c r="H748" s="154">
        <v>4181</v>
      </c>
      <c r="I748" s="152">
        <v>3</v>
      </c>
      <c r="J748" s="143">
        <f>สกลนคร!F75</f>
        <v>374499.56</v>
      </c>
      <c r="K748" s="155">
        <f>สกลนคร!AH75</f>
        <v>530940.16999999993</v>
      </c>
      <c r="L748" s="143">
        <f>สกลนคร!AI75</f>
        <v>3217479.0599999996</v>
      </c>
      <c r="M748" s="143">
        <f>สกลนคร!AJ75</f>
        <v>3112514.1300000004</v>
      </c>
      <c r="N748" s="153"/>
      <c r="O748" s="153"/>
      <c r="P748" s="153"/>
      <c r="Q748" s="131">
        <f t="shared" si="85"/>
        <v>104964.92999999924</v>
      </c>
      <c r="R748" s="132">
        <f t="shared" si="86"/>
        <v>769.54773020808409</v>
      </c>
    </row>
    <row r="749" spans="1:18" s="158" customFormat="1" hidden="1" x14ac:dyDescent="0.35">
      <c r="A749" s="152">
        <v>7</v>
      </c>
      <c r="B749" s="153" t="s">
        <v>61</v>
      </c>
      <c r="C749" s="153" t="s">
        <v>479</v>
      </c>
      <c r="D749" s="153" t="s">
        <v>103</v>
      </c>
      <c r="E749" s="153" t="s">
        <v>480</v>
      </c>
      <c r="F749" s="153" t="s">
        <v>180</v>
      </c>
      <c r="G749" s="153" t="s">
        <v>1155</v>
      </c>
      <c r="H749" s="154">
        <v>2002</v>
      </c>
      <c r="I749" s="152">
        <v>2</v>
      </c>
      <c r="J749" s="143">
        <f>สกลนคร!F76</f>
        <v>543388.43999999994</v>
      </c>
      <c r="K749" s="155">
        <f>สกลนคร!AH76</f>
        <v>605946.37</v>
      </c>
      <c r="L749" s="143">
        <f>สกลนคร!AI76</f>
        <v>3162438.8600000003</v>
      </c>
      <c r="M749" s="143">
        <f>สกลนคร!AJ76</f>
        <v>2857784.17</v>
      </c>
      <c r="N749" s="153"/>
      <c r="O749" s="153"/>
      <c r="P749" s="153"/>
      <c r="Q749" s="131">
        <f t="shared" si="85"/>
        <v>304654.69000000041</v>
      </c>
      <c r="R749" s="132">
        <f t="shared" si="86"/>
        <v>1579.6397902097904</v>
      </c>
    </row>
    <row r="750" spans="1:18" s="158" customFormat="1" hidden="1" x14ac:dyDescent="0.35">
      <c r="A750" s="152">
        <v>8</v>
      </c>
      <c r="B750" s="153" t="s">
        <v>61</v>
      </c>
      <c r="C750" s="153" t="s">
        <v>479</v>
      </c>
      <c r="D750" s="153" t="s">
        <v>103</v>
      </c>
      <c r="E750" s="153" t="s">
        <v>480</v>
      </c>
      <c r="F750" s="153" t="s">
        <v>180</v>
      </c>
      <c r="G750" s="153" t="s">
        <v>1156</v>
      </c>
      <c r="H750" s="154">
        <v>1933</v>
      </c>
      <c r="I750" s="152">
        <v>2</v>
      </c>
      <c r="J750" s="143">
        <f>สกลนคร!F77</f>
        <v>214113.19</v>
      </c>
      <c r="K750" s="155">
        <f>สกลนคร!AH77</f>
        <v>435588.27</v>
      </c>
      <c r="L750" s="143">
        <f>สกลนคร!AI77</f>
        <v>3250606.9699999997</v>
      </c>
      <c r="M750" s="143">
        <f>สกลนคร!AJ77</f>
        <v>3279982.7</v>
      </c>
      <c r="N750" s="153"/>
      <c r="O750" s="153"/>
      <c r="P750" s="153"/>
      <c r="Q750" s="131">
        <f t="shared" si="85"/>
        <v>-29375.730000000447</v>
      </c>
      <c r="R750" s="132">
        <f t="shared" si="86"/>
        <v>1681.6383704086911</v>
      </c>
    </row>
    <row r="751" spans="1:18" s="150" customFormat="1" hidden="1" x14ac:dyDescent="0.35">
      <c r="A751" s="144">
        <v>5</v>
      </c>
      <c r="B751" s="145" t="s">
        <v>61</v>
      </c>
      <c r="C751" s="145"/>
      <c r="D751" s="145"/>
      <c r="E751" s="145" t="s">
        <v>77</v>
      </c>
      <c r="F751" s="145"/>
      <c r="G751" s="145" t="s">
        <v>482</v>
      </c>
      <c r="H751" s="151">
        <f>SUM(H744:H750)</f>
        <v>26878</v>
      </c>
      <c r="I751" s="144"/>
      <c r="J751" s="147">
        <f>SUM(J743:J750)</f>
        <v>3850499.93</v>
      </c>
      <c r="K751" s="147">
        <f t="shared" ref="K751:M751" si="90">SUM(K743:K750)</f>
        <v>4917433.4700000007</v>
      </c>
      <c r="L751" s="147">
        <f t="shared" si="90"/>
        <v>25853181.209999997</v>
      </c>
      <c r="M751" s="147">
        <f t="shared" si="90"/>
        <v>23833128.239999998</v>
      </c>
      <c r="N751" s="145">
        <v>7</v>
      </c>
      <c r="O751" s="145">
        <v>7</v>
      </c>
      <c r="P751" s="145">
        <f>N751-O751</f>
        <v>0</v>
      </c>
      <c r="Q751" s="148">
        <f t="shared" si="85"/>
        <v>2020052.9699999988</v>
      </c>
      <c r="R751" s="149">
        <f>L751/H751</f>
        <v>961.87146402262067</v>
      </c>
    </row>
    <row r="752" spans="1:18" hidden="1" x14ac:dyDescent="0.35">
      <c r="A752" s="138">
        <v>1</v>
      </c>
      <c r="B752" s="139" t="s">
        <v>61</v>
      </c>
      <c r="C752" s="139" t="s">
        <v>483</v>
      </c>
      <c r="D752" s="139" t="s">
        <v>110</v>
      </c>
      <c r="E752" s="139" t="s">
        <v>484</v>
      </c>
      <c r="F752" s="139" t="s">
        <v>210</v>
      </c>
      <c r="G752" s="139" t="s">
        <v>485</v>
      </c>
      <c r="H752" s="140"/>
      <c r="I752" s="138"/>
      <c r="J752" s="141"/>
      <c r="K752" s="142"/>
      <c r="L752" s="143"/>
      <c r="M752" s="143"/>
      <c r="N752" s="139"/>
      <c r="O752" s="139"/>
      <c r="P752" s="139"/>
    </row>
    <row r="753" spans="1:18" hidden="1" x14ac:dyDescent="0.35">
      <c r="A753" s="138">
        <v>2</v>
      </c>
      <c r="B753" s="139" t="s">
        <v>61</v>
      </c>
      <c r="C753" s="139" t="s">
        <v>483</v>
      </c>
      <c r="D753" s="139" t="s">
        <v>110</v>
      </c>
      <c r="E753" s="139" t="s">
        <v>484</v>
      </c>
      <c r="F753" s="139" t="s">
        <v>180</v>
      </c>
      <c r="G753" s="139" t="s">
        <v>1157</v>
      </c>
      <c r="H753" s="140">
        <v>3743</v>
      </c>
      <c r="I753" s="138">
        <v>3</v>
      </c>
      <c r="J753" s="143">
        <f>สกลนคร!F78</f>
        <v>353030.29</v>
      </c>
      <c r="K753" s="142">
        <f>สกลนคร!AH78</f>
        <v>458464.56999999995</v>
      </c>
      <c r="L753" s="143">
        <f>สกลนคร!AI78</f>
        <v>2501169.33</v>
      </c>
      <c r="M753" s="143">
        <f>สกลนคร!AJ78</f>
        <v>2368412.5</v>
      </c>
      <c r="N753" s="139"/>
      <c r="O753" s="139"/>
      <c r="P753" s="139"/>
      <c r="Q753" s="131">
        <f t="shared" si="85"/>
        <v>132756.83000000007</v>
      </c>
      <c r="R753" s="132">
        <f t="shared" si="86"/>
        <v>668.22584290675934</v>
      </c>
    </row>
    <row r="754" spans="1:18" hidden="1" x14ac:dyDescent="0.35">
      <c r="A754" s="138">
        <v>3</v>
      </c>
      <c r="B754" s="139" t="s">
        <v>61</v>
      </c>
      <c r="C754" s="139" t="s">
        <v>483</v>
      </c>
      <c r="D754" s="139" t="s">
        <v>110</v>
      </c>
      <c r="E754" s="139" t="s">
        <v>484</v>
      </c>
      <c r="F754" s="139" t="s">
        <v>180</v>
      </c>
      <c r="G754" s="139" t="s">
        <v>1158</v>
      </c>
      <c r="H754" s="140">
        <v>3747</v>
      </c>
      <c r="I754" s="138">
        <v>3</v>
      </c>
      <c r="J754" s="143">
        <f>สกลนคร!F79</f>
        <v>62009.59</v>
      </c>
      <c r="K754" s="142">
        <f>สกลนคร!AH79</f>
        <v>116711.98</v>
      </c>
      <c r="L754" s="143">
        <f>สกลนคร!AI79</f>
        <v>3047620.84</v>
      </c>
      <c r="M754" s="143">
        <f>สกลนคร!AJ79</f>
        <v>3102629.13</v>
      </c>
      <c r="N754" s="139"/>
      <c r="O754" s="139"/>
      <c r="P754" s="139"/>
      <c r="Q754" s="131">
        <f t="shared" si="85"/>
        <v>-55008.290000000037</v>
      </c>
      <c r="R754" s="132">
        <f t="shared" si="86"/>
        <v>813.34957032292493</v>
      </c>
    </row>
    <row r="755" spans="1:18" hidden="1" x14ac:dyDescent="0.35">
      <c r="A755" s="138">
        <v>4</v>
      </c>
      <c r="B755" s="139" t="s">
        <v>61</v>
      </c>
      <c r="C755" s="139" t="s">
        <v>483</v>
      </c>
      <c r="D755" s="139" t="s">
        <v>110</v>
      </c>
      <c r="E755" s="139" t="s">
        <v>484</v>
      </c>
      <c r="F755" s="139" t="s">
        <v>180</v>
      </c>
      <c r="G755" s="139" t="s">
        <v>1159</v>
      </c>
      <c r="H755" s="140">
        <v>3095</v>
      </c>
      <c r="I755" s="138">
        <v>3</v>
      </c>
      <c r="J755" s="143">
        <f>สกลนคร!F80</f>
        <v>241816.33</v>
      </c>
      <c r="K755" s="142">
        <f>สกลนคร!AH80</f>
        <v>302721.73</v>
      </c>
      <c r="L755" s="143">
        <f>สกลนคร!AI80</f>
        <v>2693133.16</v>
      </c>
      <c r="M755" s="143">
        <f>สกลนคร!AJ80</f>
        <v>2546250.67</v>
      </c>
      <c r="N755" s="139"/>
      <c r="O755" s="139"/>
      <c r="P755" s="139"/>
      <c r="Q755" s="131">
        <f t="shared" si="85"/>
        <v>146882.49000000022</v>
      </c>
      <c r="R755" s="132">
        <f t="shared" si="86"/>
        <v>870.15610985460421</v>
      </c>
    </row>
    <row r="756" spans="1:18" hidden="1" x14ac:dyDescent="0.35">
      <c r="A756" s="138">
        <v>5</v>
      </c>
      <c r="B756" s="139" t="s">
        <v>61</v>
      </c>
      <c r="C756" s="139" t="s">
        <v>483</v>
      </c>
      <c r="D756" s="139" t="s">
        <v>110</v>
      </c>
      <c r="E756" s="139" t="s">
        <v>484</v>
      </c>
      <c r="F756" s="139" t="s">
        <v>180</v>
      </c>
      <c r="G756" s="139" t="s">
        <v>1160</v>
      </c>
      <c r="H756" s="140">
        <v>1530</v>
      </c>
      <c r="I756" s="138">
        <v>2</v>
      </c>
      <c r="J756" s="143">
        <f>สกลนคร!F81</f>
        <v>133103.32</v>
      </c>
      <c r="K756" s="142">
        <f>สกลนคร!AH81</f>
        <v>150638.33000000002</v>
      </c>
      <c r="L756" s="143">
        <f>สกลนคร!AI81</f>
        <v>2787811.9400000004</v>
      </c>
      <c r="M756" s="143">
        <f>สกลนคร!AJ81</f>
        <v>2740258.83</v>
      </c>
      <c r="N756" s="139"/>
      <c r="O756" s="139"/>
      <c r="P756" s="139"/>
      <c r="Q756" s="131">
        <f t="shared" si="85"/>
        <v>47553.110000000335</v>
      </c>
      <c r="R756" s="132">
        <f t="shared" si="86"/>
        <v>1822.0993071895427</v>
      </c>
    </row>
    <row r="757" spans="1:18" hidden="1" x14ac:dyDescent="0.35">
      <c r="A757" s="138">
        <v>6</v>
      </c>
      <c r="B757" s="139" t="s">
        <v>61</v>
      </c>
      <c r="C757" s="139" t="s">
        <v>483</v>
      </c>
      <c r="D757" s="139" t="s">
        <v>110</v>
      </c>
      <c r="E757" s="139" t="s">
        <v>484</v>
      </c>
      <c r="F757" s="139" t="s">
        <v>180</v>
      </c>
      <c r="G757" s="139" t="s">
        <v>1161</v>
      </c>
      <c r="H757" s="140">
        <v>4004</v>
      </c>
      <c r="I757" s="138">
        <v>3</v>
      </c>
      <c r="J757" s="143">
        <f>สกลนคร!F82</f>
        <v>113561.55</v>
      </c>
      <c r="K757" s="142">
        <f>สกลนคร!AH82</f>
        <v>170107.26</v>
      </c>
      <c r="L757" s="143">
        <f>สกลนคร!AI82</f>
        <v>2524079.0199999996</v>
      </c>
      <c r="M757" s="143">
        <f>สกลนคร!AJ82</f>
        <v>2249995.7000000002</v>
      </c>
      <c r="N757" s="139"/>
      <c r="O757" s="139"/>
      <c r="P757" s="139"/>
      <c r="Q757" s="131">
        <f t="shared" si="85"/>
        <v>274083.31999999937</v>
      </c>
      <c r="R757" s="132">
        <f t="shared" si="86"/>
        <v>630.3893656343655</v>
      </c>
    </row>
    <row r="758" spans="1:18" hidden="1" x14ac:dyDescent="0.35">
      <c r="A758" s="138">
        <v>7</v>
      </c>
      <c r="B758" s="139" t="s">
        <v>61</v>
      </c>
      <c r="C758" s="139" t="s">
        <v>483</v>
      </c>
      <c r="D758" s="139" t="s">
        <v>110</v>
      </c>
      <c r="E758" s="139" t="s">
        <v>484</v>
      </c>
      <c r="F758" s="139" t="s">
        <v>180</v>
      </c>
      <c r="G758" s="139" t="s">
        <v>1162</v>
      </c>
      <c r="H758" s="140">
        <v>6265</v>
      </c>
      <c r="I758" s="138">
        <v>5</v>
      </c>
      <c r="J758" s="143">
        <f>สกลนคร!F83</f>
        <v>281365.21999999997</v>
      </c>
      <c r="K758" s="142">
        <f>สกลนคร!AH83</f>
        <v>347498.63</v>
      </c>
      <c r="L758" s="143">
        <f>สกลนคร!AI83</f>
        <v>4851601.2699999996</v>
      </c>
      <c r="M758" s="143">
        <f>สกลนคร!AJ83</f>
        <v>4564571.959999999</v>
      </c>
      <c r="N758" s="139"/>
      <c r="O758" s="139"/>
      <c r="P758" s="139"/>
      <c r="Q758" s="131">
        <f t="shared" si="85"/>
        <v>287029.31000000052</v>
      </c>
      <c r="R758" s="132">
        <f t="shared" si="86"/>
        <v>774.39764884277724</v>
      </c>
    </row>
    <row r="759" spans="1:18" hidden="1" x14ac:dyDescent="0.35">
      <c r="A759" s="138">
        <v>8</v>
      </c>
      <c r="B759" s="139" t="s">
        <v>61</v>
      </c>
      <c r="C759" s="139" t="s">
        <v>483</v>
      </c>
      <c r="D759" s="139" t="s">
        <v>110</v>
      </c>
      <c r="E759" s="139" t="s">
        <v>484</v>
      </c>
      <c r="F759" s="139" t="s">
        <v>180</v>
      </c>
      <c r="G759" s="139" t="s">
        <v>1163</v>
      </c>
      <c r="H759" s="140">
        <v>4051</v>
      </c>
      <c r="I759" s="138">
        <v>3</v>
      </c>
      <c r="J759" s="143">
        <f>สกลนคร!F84</f>
        <v>152201.72</v>
      </c>
      <c r="K759" s="142">
        <f>สกลนคร!AH84</f>
        <v>164881.92000000001</v>
      </c>
      <c r="L759" s="143">
        <f>สกลนคร!AI84</f>
        <v>3056102.45</v>
      </c>
      <c r="M759" s="143">
        <f>สกลนคร!AJ84</f>
        <v>2953807</v>
      </c>
      <c r="N759" s="139"/>
      <c r="O759" s="139"/>
      <c r="P759" s="139"/>
      <c r="Q759" s="131">
        <f t="shared" si="85"/>
        <v>102295.45000000019</v>
      </c>
      <c r="R759" s="132">
        <f t="shared" si="86"/>
        <v>754.40692421624294</v>
      </c>
    </row>
    <row r="760" spans="1:18" hidden="1" x14ac:dyDescent="0.35">
      <c r="A760" s="138">
        <v>9</v>
      </c>
      <c r="B760" s="139" t="s">
        <v>61</v>
      </c>
      <c r="C760" s="139" t="s">
        <v>483</v>
      </c>
      <c r="D760" s="139" t="s">
        <v>110</v>
      </c>
      <c r="E760" s="139" t="s">
        <v>484</v>
      </c>
      <c r="F760" s="139" t="s">
        <v>180</v>
      </c>
      <c r="G760" s="139" t="s">
        <v>1164</v>
      </c>
      <c r="H760" s="140">
        <v>3423</v>
      </c>
      <c r="I760" s="138">
        <v>3</v>
      </c>
      <c r="J760" s="143">
        <f>สกลนคร!F85</f>
        <v>189676.19</v>
      </c>
      <c r="K760" s="142">
        <f>สกลนคร!AH85</f>
        <v>214713.2</v>
      </c>
      <c r="L760" s="143">
        <f>สกลนคร!AI85</f>
        <v>2905032.33</v>
      </c>
      <c r="M760" s="143">
        <f>สกลนคร!AJ85</f>
        <v>2937436.41</v>
      </c>
      <c r="N760" s="139"/>
      <c r="O760" s="139"/>
      <c r="P760" s="139"/>
      <c r="Q760" s="131">
        <f t="shared" si="85"/>
        <v>-32404.080000000075</v>
      </c>
      <c r="R760" s="132">
        <f t="shared" si="86"/>
        <v>848.68020157756359</v>
      </c>
    </row>
    <row r="761" spans="1:18" hidden="1" x14ac:dyDescent="0.35">
      <c r="A761" s="138">
        <v>10</v>
      </c>
      <c r="B761" s="139" t="s">
        <v>61</v>
      </c>
      <c r="C761" s="139" t="s">
        <v>483</v>
      </c>
      <c r="D761" s="139" t="s">
        <v>110</v>
      </c>
      <c r="E761" s="139" t="s">
        <v>484</v>
      </c>
      <c r="F761" s="139" t="s">
        <v>180</v>
      </c>
      <c r="G761" s="139" t="s">
        <v>1165</v>
      </c>
      <c r="H761" s="140">
        <v>1355</v>
      </c>
      <c r="I761" s="138">
        <v>1</v>
      </c>
      <c r="J761" s="143">
        <f>สกลนคร!F86</f>
        <v>169508.8</v>
      </c>
      <c r="K761" s="142">
        <f>สกลนคร!AH86</f>
        <v>204448.65</v>
      </c>
      <c r="L761" s="143">
        <f>สกลนคร!AI86</f>
        <v>2484622.29</v>
      </c>
      <c r="M761" s="143">
        <f>สกลนคร!AJ86</f>
        <v>2423154.56</v>
      </c>
      <c r="N761" s="139"/>
      <c r="O761" s="139"/>
      <c r="P761" s="139"/>
      <c r="Q761" s="131">
        <f t="shared" si="85"/>
        <v>61467.729999999981</v>
      </c>
      <c r="R761" s="132">
        <f t="shared" si="86"/>
        <v>1833.6695867158671</v>
      </c>
    </row>
    <row r="762" spans="1:18" s="150" customFormat="1" hidden="1" x14ac:dyDescent="0.35">
      <c r="A762" s="144">
        <v>6</v>
      </c>
      <c r="B762" s="145" t="s">
        <v>61</v>
      </c>
      <c r="C762" s="145"/>
      <c r="D762" s="145"/>
      <c r="E762" s="145" t="s">
        <v>77</v>
      </c>
      <c r="F762" s="145"/>
      <c r="G762" s="145" t="s">
        <v>486</v>
      </c>
      <c r="H762" s="151">
        <f>SUM(H753:H761)</f>
        <v>31213</v>
      </c>
      <c r="I762" s="144"/>
      <c r="J762" s="147">
        <f>SUM(J752:J761)</f>
        <v>1696273.01</v>
      </c>
      <c r="K762" s="147">
        <f t="shared" ref="K762:M762" si="91">SUM(K752:K761)</f>
        <v>2130186.27</v>
      </c>
      <c r="L762" s="147">
        <f t="shared" si="91"/>
        <v>26851172.629999995</v>
      </c>
      <c r="M762" s="147">
        <f t="shared" si="91"/>
        <v>25886516.759999998</v>
      </c>
      <c r="N762" s="145">
        <v>9</v>
      </c>
      <c r="O762" s="145">
        <v>9</v>
      </c>
      <c r="P762" s="145">
        <f>N762-O762</f>
        <v>0</v>
      </c>
      <c r="Q762" s="148">
        <f t="shared" si="85"/>
        <v>964655.86999999732</v>
      </c>
      <c r="R762" s="149">
        <f>L762/H762</f>
        <v>860.2560673437348</v>
      </c>
    </row>
    <row r="763" spans="1:18" hidden="1" x14ac:dyDescent="0.35">
      <c r="A763" s="138">
        <v>1</v>
      </c>
      <c r="B763" s="139" t="s">
        <v>61</v>
      </c>
      <c r="C763" s="139" t="s">
        <v>487</v>
      </c>
      <c r="D763" s="139" t="s">
        <v>117</v>
      </c>
      <c r="E763" s="139" t="s">
        <v>488</v>
      </c>
      <c r="F763" s="139" t="s">
        <v>210</v>
      </c>
      <c r="G763" s="139" t="s">
        <v>489</v>
      </c>
      <c r="H763" s="140"/>
      <c r="I763" s="138"/>
      <c r="J763" s="141"/>
      <c r="K763" s="142"/>
      <c r="L763" s="143"/>
      <c r="M763" s="143"/>
      <c r="N763" s="139"/>
      <c r="O763" s="139"/>
      <c r="P763" s="139"/>
    </row>
    <row r="764" spans="1:18" hidden="1" x14ac:dyDescent="0.35">
      <c r="A764" s="138">
        <v>2</v>
      </c>
      <c r="B764" s="139" t="s">
        <v>61</v>
      </c>
      <c r="C764" s="139" t="s">
        <v>487</v>
      </c>
      <c r="D764" s="139" t="s">
        <v>117</v>
      </c>
      <c r="E764" s="139" t="s">
        <v>488</v>
      </c>
      <c r="F764" s="139" t="s">
        <v>180</v>
      </c>
      <c r="G764" s="139" t="s">
        <v>1166</v>
      </c>
      <c r="H764" s="140">
        <v>2146</v>
      </c>
      <c r="I764" s="138">
        <v>2</v>
      </c>
      <c r="J764" s="143">
        <f>สกลนคร!F87</f>
        <v>650307.12</v>
      </c>
      <c r="K764" s="142">
        <f>สกลนคร!AH87</f>
        <v>594975.67000000004</v>
      </c>
      <c r="L764" s="143">
        <f>สกลนคร!AI87</f>
        <v>1652361.71</v>
      </c>
      <c r="M764" s="143">
        <f>สกลนคร!AJ87</f>
        <v>1406691.29</v>
      </c>
      <c r="N764" s="139"/>
      <c r="O764" s="139"/>
      <c r="P764" s="139"/>
      <c r="Q764" s="131">
        <f t="shared" si="85"/>
        <v>245670.41999999993</v>
      </c>
      <c r="R764" s="132">
        <f t="shared" si="86"/>
        <v>769.9728378378378</v>
      </c>
    </row>
    <row r="765" spans="1:18" hidden="1" x14ac:dyDescent="0.35">
      <c r="A765" s="138">
        <v>3</v>
      </c>
      <c r="B765" s="139" t="s">
        <v>61</v>
      </c>
      <c r="C765" s="139" t="s">
        <v>487</v>
      </c>
      <c r="D765" s="139" t="s">
        <v>117</v>
      </c>
      <c r="E765" s="139" t="s">
        <v>488</v>
      </c>
      <c r="F765" s="139" t="s">
        <v>180</v>
      </c>
      <c r="G765" s="139" t="s">
        <v>1167</v>
      </c>
      <c r="H765" s="140">
        <v>1277</v>
      </c>
      <c r="I765" s="138">
        <v>1</v>
      </c>
      <c r="J765" s="143">
        <f>สกลนคร!F88</f>
        <v>361065.27</v>
      </c>
      <c r="K765" s="142">
        <f>สกลนคร!AH88</f>
        <v>284792.55000000005</v>
      </c>
      <c r="L765" s="143">
        <f>สกลนคร!AI88</f>
        <v>1391450.68</v>
      </c>
      <c r="M765" s="143">
        <f>สกลนคร!AJ88</f>
        <v>1389555.43</v>
      </c>
      <c r="N765" s="139"/>
      <c r="O765" s="139"/>
      <c r="P765" s="139"/>
      <c r="Q765" s="131">
        <f t="shared" si="85"/>
        <v>1895.25</v>
      </c>
      <c r="R765" s="132">
        <f t="shared" si="86"/>
        <v>1089.6246515270163</v>
      </c>
    </row>
    <row r="766" spans="1:18" hidden="1" x14ac:dyDescent="0.35">
      <c r="A766" s="138">
        <v>4</v>
      </c>
      <c r="B766" s="139" t="s">
        <v>61</v>
      </c>
      <c r="C766" s="139" t="s">
        <v>487</v>
      </c>
      <c r="D766" s="139" t="s">
        <v>117</v>
      </c>
      <c r="E766" s="139" t="s">
        <v>488</v>
      </c>
      <c r="F766" s="139" t="s">
        <v>180</v>
      </c>
      <c r="G766" s="139" t="s">
        <v>1168</v>
      </c>
      <c r="H766" s="140">
        <v>2783</v>
      </c>
      <c r="I766" s="138">
        <v>2</v>
      </c>
      <c r="J766" s="143">
        <f>สกลนคร!F89</f>
        <v>512211.94</v>
      </c>
      <c r="K766" s="142">
        <f>สกลนคร!AH89</f>
        <v>394363.61</v>
      </c>
      <c r="L766" s="143">
        <f>สกลนคร!AI89</f>
        <v>1630591.7200000002</v>
      </c>
      <c r="M766" s="143">
        <f>สกลนคร!AJ89</f>
        <v>1805707.59</v>
      </c>
      <c r="N766" s="139"/>
      <c r="O766" s="139"/>
      <c r="P766" s="139"/>
      <c r="Q766" s="131">
        <f t="shared" si="85"/>
        <v>-175115.86999999988</v>
      </c>
      <c r="R766" s="132">
        <f t="shared" si="86"/>
        <v>585.91150556952937</v>
      </c>
    </row>
    <row r="767" spans="1:18" hidden="1" x14ac:dyDescent="0.35">
      <c r="A767" s="138">
        <v>5</v>
      </c>
      <c r="B767" s="139" t="s">
        <v>61</v>
      </c>
      <c r="C767" s="139" t="s">
        <v>487</v>
      </c>
      <c r="D767" s="139" t="s">
        <v>117</v>
      </c>
      <c r="E767" s="139" t="s">
        <v>488</v>
      </c>
      <c r="F767" s="139" t="s">
        <v>180</v>
      </c>
      <c r="G767" s="139" t="s">
        <v>1169</v>
      </c>
      <c r="H767" s="140">
        <v>1769</v>
      </c>
      <c r="I767" s="138">
        <v>2</v>
      </c>
      <c r="J767" s="143">
        <f>สกลนคร!F90</f>
        <v>305943.08</v>
      </c>
      <c r="K767" s="142">
        <f>สกลนคร!AH90</f>
        <v>133875.83000000002</v>
      </c>
      <c r="L767" s="143">
        <f>สกลนคร!AI90</f>
        <v>1772431.46</v>
      </c>
      <c r="M767" s="143">
        <f>สกลนคร!AJ90</f>
        <v>1892560.63</v>
      </c>
      <c r="N767" s="139"/>
      <c r="O767" s="139"/>
      <c r="P767" s="139"/>
      <c r="Q767" s="131">
        <f t="shared" si="85"/>
        <v>-120129.16999999993</v>
      </c>
      <c r="R767" s="132">
        <f t="shared" si="86"/>
        <v>1001.9397738835501</v>
      </c>
    </row>
    <row r="768" spans="1:18" s="150" customFormat="1" hidden="1" x14ac:dyDescent="0.35">
      <c r="A768" s="144">
        <v>7</v>
      </c>
      <c r="B768" s="145" t="s">
        <v>61</v>
      </c>
      <c r="C768" s="145"/>
      <c r="D768" s="145"/>
      <c r="E768" s="145" t="s">
        <v>77</v>
      </c>
      <c r="F768" s="145"/>
      <c r="G768" s="145" t="s">
        <v>490</v>
      </c>
      <c r="H768" s="151">
        <f>SUM(H764:H767)</f>
        <v>7975</v>
      </c>
      <c r="I768" s="144"/>
      <c r="J768" s="147">
        <f>SUM(J763:J767)</f>
        <v>1829527.4100000001</v>
      </c>
      <c r="K768" s="147">
        <f t="shared" ref="K768:M768" si="92">SUM(K763:K767)</f>
        <v>1408007.6600000001</v>
      </c>
      <c r="L768" s="147">
        <f t="shared" si="92"/>
        <v>6446835.5699999994</v>
      </c>
      <c r="M768" s="147">
        <f t="shared" si="92"/>
        <v>6494514.9399999995</v>
      </c>
      <c r="N768" s="145">
        <v>4</v>
      </c>
      <c r="O768" s="145">
        <v>4</v>
      </c>
      <c r="P768" s="145">
        <f>N768-O768</f>
        <v>0</v>
      </c>
      <c r="Q768" s="148">
        <f t="shared" si="85"/>
        <v>-47679.370000000112</v>
      </c>
      <c r="R768" s="149">
        <f>L768/H768</f>
        <v>808.38063573667705</v>
      </c>
    </row>
    <row r="769" spans="1:18" hidden="1" x14ac:dyDescent="0.35">
      <c r="A769" s="138">
        <v>1</v>
      </c>
      <c r="B769" s="139" t="s">
        <v>61</v>
      </c>
      <c r="C769" s="139" t="s">
        <v>491</v>
      </c>
      <c r="D769" s="139" t="s">
        <v>124</v>
      </c>
      <c r="E769" s="139" t="s">
        <v>492</v>
      </c>
      <c r="F769" s="139" t="s">
        <v>210</v>
      </c>
      <c r="G769" s="139" t="s">
        <v>493</v>
      </c>
      <c r="H769" s="140"/>
      <c r="I769" s="138"/>
      <c r="J769" s="141"/>
      <c r="K769" s="142"/>
      <c r="L769" s="143"/>
      <c r="M769" s="143"/>
      <c r="N769" s="139"/>
      <c r="O769" s="139"/>
      <c r="P769" s="139"/>
    </row>
    <row r="770" spans="1:18" hidden="1" x14ac:dyDescent="0.35">
      <c r="A770" s="138">
        <v>2</v>
      </c>
      <c r="B770" s="139" t="s">
        <v>61</v>
      </c>
      <c r="C770" s="139" t="s">
        <v>491</v>
      </c>
      <c r="D770" s="139" t="s">
        <v>124</v>
      </c>
      <c r="E770" s="139" t="s">
        <v>492</v>
      </c>
      <c r="F770" s="139" t="s">
        <v>180</v>
      </c>
      <c r="G770" s="139" t="s">
        <v>1170</v>
      </c>
      <c r="H770" s="140">
        <v>5781</v>
      </c>
      <c r="I770" s="138">
        <v>4</v>
      </c>
      <c r="J770" s="143">
        <f>สกลนคร!F91</f>
        <v>235046.49</v>
      </c>
      <c r="K770" s="142">
        <f>สกลนคร!AH91</f>
        <v>312094.28999999998</v>
      </c>
      <c r="L770" s="143">
        <f>สกลนคร!AI91</f>
        <v>3396452.69</v>
      </c>
      <c r="M770" s="143">
        <f>สกลนคร!AJ91</f>
        <v>3345224.3299999996</v>
      </c>
      <c r="N770" s="139"/>
      <c r="O770" s="139"/>
      <c r="P770" s="139"/>
      <c r="Q770" s="131">
        <f t="shared" si="85"/>
        <v>51228.360000000335</v>
      </c>
      <c r="R770" s="132">
        <f t="shared" si="86"/>
        <v>587.51992561840507</v>
      </c>
    </row>
    <row r="771" spans="1:18" hidden="1" x14ac:dyDescent="0.35">
      <c r="A771" s="138">
        <v>3</v>
      </c>
      <c r="B771" s="139" t="s">
        <v>61</v>
      </c>
      <c r="C771" s="139" t="s">
        <v>491</v>
      </c>
      <c r="D771" s="139" t="s">
        <v>124</v>
      </c>
      <c r="E771" s="139" t="s">
        <v>492</v>
      </c>
      <c r="F771" s="139" t="s">
        <v>180</v>
      </c>
      <c r="G771" s="139" t="s">
        <v>1171</v>
      </c>
      <c r="H771" s="140">
        <v>2515</v>
      </c>
      <c r="I771" s="138">
        <v>2</v>
      </c>
      <c r="J771" s="143">
        <f>สกลนคร!F92</f>
        <v>115964.07</v>
      </c>
      <c r="K771" s="142">
        <f>สกลนคร!AH92</f>
        <v>157297.90000000002</v>
      </c>
      <c r="L771" s="143">
        <f>สกลนคร!AI92</f>
        <v>1993485.63</v>
      </c>
      <c r="M771" s="143">
        <f>สกลนคร!AJ92</f>
        <v>1991667.6</v>
      </c>
      <c r="N771" s="139"/>
      <c r="O771" s="139"/>
      <c r="P771" s="139"/>
      <c r="Q771" s="131">
        <f t="shared" si="85"/>
        <v>1818.0299999997951</v>
      </c>
      <c r="R771" s="132">
        <f t="shared" si="86"/>
        <v>792.63842147117293</v>
      </c>
    </row>
    <row r="772" spans="1:18" hidden="1" x14ac:dyDescent="0.35">
      <c r="A772" s="138">
        <v>4</v>
      </c>
      <c r="B772" s="139" t="s">
        <v>61</v>
      </c>
      <c r="C772" s="139" t="s">
        <v>491</v>
      </c>
      <c r="D772" s="139" t="s">
        <v>124</v>
      </c>
      <c r="E772" s="139" t="s">
        <v>492</v>
      </c>
      <c r="F772" s="139" t="s">
        <v>180</v>
      </c>
      <c r="G772" s="139" t="s">
        <v>1172</v>
      </c>
      <c r="H772" s="140">
        <v>3488</v>
      </c>
      <c r="I772" s="138">
        <v>3</v>
      </c>
      <c r="J772" s="143">
        <f>สกลนคร!F93</f>
        <v>229656.36</v>
      </c>
      <c r="K772" s="142">
        <f>สกลนคร!AH93</f>
        <v>275291.31</v>
      </c>
      <c r="L772" s="143">
        <f>สกลนคร!AI93</f>
        <v>3267173.79</v>
      </c>
      <c r="M772" s="143">
        <f>สกลนคร!AJ93</f>
        <v>3261184.4699999997</v>
      </c>
      <c r="N772" s="139"/>
      <c r="O772" s="139"/>
      <c r="P772" s="139"/>
      <c r="Q772" s="131">
        <f t="shared" si="85"/>
        <v>5989.320000000298</v>
      </c>
      <c r="R772" s="132">
        <f t="shared" si="86"/>
        <v>936.68973337155967</v>
      </c>
    </row>
    <row r="773" spans="1:18" hidden="1" x14ac:dyDescent="0.35">
      <c r="A773" s="138">
        <v>5</v>
      </c>
      <c r="B773" s="139" t="s">
        <v>61</v>
      </c>
      <c r="C773" s="139" t="s">
        <v>491</v>
      </c>
      <c r="D773" s="139" t="s">
        <v>124</v>
      </c>
      <c r="E773" s="139" t="s">
        <v>492</v>
      </c>
      <c r="F773" s="139" t="s">
        <v>180</v>
      </c>
      <c r="G773" s="139" t="s">
        <v>1173</v>
      </c>
      <c r="H773" s="140">
        <v>6008</v>
      </c>
      <c r="I773" s="138">
        <v>5</v>
      </c>
      <c r="J773" s="143">
        <f>สกลนคร!F94</f>
        <v>89588.91</v>
      </c>
      <c r="K773" s="142">
        <f>สกลนคร!AH94</f>
        <v>149155.72</v>
      </c>
      <c r="L773" s="143">
        <f>สกลนคร!AI94</f>
        <v>3195353.0500000003</v>
      </c>
      <c r="M773" s="143">
        <f>สกลนคร!AJ94</f>
        <v>3325136.91</v>
      </c>
      <c r="N773" s="139"/>
      <c r="O773" s="139"/>
      <c r="P773" s="139"/>
      <c r="Q773" s="131">
        <f t="shared" si="85"/>
        <v>-129783.85999999987</v>
      </c>
      <c r="R773" s="132">
        <f t="shared" si="86"/>
        <v>531.84970872170447</v>
      </c>
    </row>
    <row r="774" spans="1:18" hidden="1" x14ac:dyDescent="0.35">
      <c r="A774" s="138">
        <v>6</v>
      </c>
      <c r="B774" s="139" t="s">
        <v>61</v>
      </c>
      <c r="C774" s="139" t="s">
        <v>491</v>
      </c>
      <c r="D774" s="139" t="s">
        <v>124</v>
      </c>
      <c r="E774" s="139" t="s">
        <v>492</v>
      </c>
      <c r="F774" s="139" t="s">
        <v>180</v>
      </c>
      <c r="G774" s="139" t="s">
        <v>1174</v>
      </c>
      <c r="H774" s="140">
        <v>4020</v>
      </c>
      <c r="I774" s="138">
        <v>3</v>
      </c>
      <c r="J774" s="143">
        <f>สกลนคร!F95</f>
        <v>219187.49</v>
      </c>
      <c r="K774" s="142">
        <f>สกลนคร!AH95</f>
        <v>314259.65000000002</v>
      </c>
      <c r="L774" s="143">
        <f>สกลนคร!AI95</f>
        <v>2566401.2000000002</v>
      </c>
      <c r="M774" s="143">
        <f>สกลนคร!AJ95</f>
        <v>2646825.62</v>
      </c>
      <c r="N774" s="139"/>
      <c r="O774" s="139"/>
      <c r="P774" s="139"/>
      <c r="Q774" s="131">
        <f t="shared" si="85"/>
        <v>-80424.419999999925</v>
      </c>
      <c r="R774" s="132">
        <f t="shared" si="86"/>
        <v>638.40825870646768</v>
      </c>
    </row>
    <row r="775" spans="1:18" hidden="1" x14ac:dyDescent="0.35">
      <c r="A775" s="138">
        <v>7</v>
      </c>
      <c r="B775" s="139" t="s">
        <v>61</v>
      </c>
      <c r="C775" s="139" t="s">
        <v>491</v>
      </c>
      <c r="D775" s="139" t="s">
        <v>124</v>
      </c>
      <c r="E775" s="139" t="s">
        <v>492</v>
      </c>
      <c r="F775" s="139" t="s">
        <v>180</v>
      </c>
      <c r="G775" s="139" t="s">
        <v>1175</v>
      </c>
      <c r="H775" s="140">
        <v>4210</v>
      </c>
      <c r="I775" s="138">
        <v>3</v>
      </c>
      <c r="J775" s="143">
        <f>สกลนคร!F96</f>
        <v>122880.99</v>
      </c>
      <c r="K775" s="142">
        <f>สกลนคร!AH96</f>
        <v>186846.94</v>
      </c>
      <c r="L775" s="143">
        <f>สกลนคร!AI96</f>
        <v>2751303.84</v>
      </c>
      <c r="M775" s="143">
        <f>สกลนคร!AJ96</f>
        <v>2650624.71</v>
      </c>
      <c r="N775" s="139"/>
      <c r="O775" s="139"/>
      <c r="P775" s="139"/>
      <c r="Q775" s="131">
        <f t="shared" ref="Q775:Q838" si="93">L775-M775</f>
        <v>100679.12999999989</v>
      </c>
      <c r="R775" s="132">
        <f t="shared" ref="R775:R838" si="94">L775/H775</f>
        <v>653.51635154394296</v>
      </c>
    </row>
    <row r="776" spans="1:18" hidden="1" x14ac:dyDescent="0.35">
      <c r="A776" s="138">
        <v>8</v>
      </c>
      <c r="B776" s="139" t="s">
        <v>61</v>
      </c>
      <c r="C776" s="139" t="s">
        <v>491</v>
      </c>
      <c r="D776" s="139" t="s">
        <v>124</v>
      </c>
      <c r="E776" s="139" t="s">
        <v>492</v>
      </c>
      <c r="F776" s="139" t="s">
        <v>180</v>
      </c>
      <c r="G776" s="139" t="s">
        <v>1176</v>
      </c>
      <c r="H776" s="140">
        <v>3316</v>
      </c>
      <c r="I776" s="138">
        <v>3</v>
      </c>
      <c r="J776" s="143">
        <f>สกลนคร!F97</f>
        <v>255153.47</v>
      </c>
      <c r="K776" s="142">
        <f>สกลนคร!AH97</f>
        <v>307363.59000000003</v>
      </c>
      <c r="L776" s="143">
        <f>สกลนคร!AI97</f>
        <v>2665312.92</v>
      </c>
      <c r="M776" s="143">
        <f>สกลนคร!AJ97</f>
        <v>2516636.92</v>
      </c>
      <c r="N776" s="139"/>
      <c r="O776" s="139"/>
      <c r="P776" s="139"/>
      <c r="Q776" s="131">
        <f t="shared" si="93"/>
        <v>148676</v>
      </c>
      <c r="R776" s="132">
        <f t="shared" si="94"/>
        <v>803.773498190591</v>
      </c>
    </row>
    <row r="777" spans="1:18" hidden="1" x14ac:dyDescent="0.35">
      <c r="A777" s="138">
        <v>9</v>
      </c>
      <c r="B777" s="139" t="s">
        <v>61</v>
      </c>
      <c r="C777" s="139" t="s">
        <v>491</v>
      </c>
      <c r="D777" s="139" t="s">
        <v>124</v>
      </c>
      <c r="E777" s="139" t="s">
        <v>492</v>
      </c>
      <c r="F777" s="139" t="s">
        <v>180</v>
      </c>
      <c r="G777" s="139" t="s">
        <v>1177</v>
      </c>
      <c r="H777" s="140">
        <v>6867</v>
      </c>
      <c r="I777" s="138">
        <v>5</v>
      </c>
      <c r="J777" s="143">
        <f>สกลนคร!F98</f>
        <v>67493.350000000006</v>
      </c>
      <c r="K777" s="142">
        <f>สกลนคร!AH98</f>
        <v>66837.600000000006</v>
      </c>
      <c r="L777" s="143">
        <f>สกลนคร!AI98</f>
        <v>2586522.25</v>
      </c>
      <c r="M777" s="143">
        <f>สกลนคร!AJ98</f>
        <v>2933558.48</v>
      </c>
      <c r="N777" s="139"/>
      <c r="O777" s="139"/>
      <c r="P777" s="139"/>
      <c r="Q777" s="131">
        <f t="shared" si="93"/>
        <v>-347036.23</v>
      </c>
      <c r="R777" s="132">
        <f t="shared" si="94"/>
        <v>376.6597131207223</v>
      </c>
    </row>
    <row r="778" spans="1:18" hidden="1" x14ac:dyDescent="0.35">
      <c r="A778" s="138">
        <v>10</v>
      </c>
      <c r="B778" s="139" t="s">
        <v>61</v>
      </c>
      <c r="C778" s="139" t="s">
        <v>491</v>
      </c>
      <c r="D778" s="139" t="s">
        <v>124</v>
      </c>
      <c r="E778" s="139" t="s">
        <v>492</v>
      </c>
      <c r="F778" s="139" t="s">
        <v>180</v>
      </c>
      <c r="G778" s="139" t="s">
        <v>1178</v>
      </c>
      <c r="H778" s="140">
        <v>3657</v>
      </c>
      <c r="I778" s="138">
        <v>3</v>
      </c>
      <c r="J778" s="143">
        <f>สกลนคร!F99</f>
        <v>271978.78000000003</v>
      </c>
      <c r="K778" s="142">
        <f>สกลนคร!AH99</f>
        <v>331459.78000000003</v>
      </c>
      <c r="L778" s="143">
        <f>สกลนคร!AI99</f>
        <v>2041673.96</v>
      </c>
      <c r="M778" s="143">
        <f>สกลนคร!AJ99</f>
        <v>2022665.4999999998</v>
      </c>
      <c r="N778" s="139"/>
      <c r="O778" s="139"/>
      <c r="P778" s="139"/>
      <c r="Q778" s="131">
        <f t="shared" si="93"/>
        <v>19008.460000000196</v>
      </c>
      <c r="R778" s="132">
        <f t="shared" si="94"/>
        <v>558.29203171998904</v>
      </c>
    </row>
    <row r="779" spans="1:18" hidden="1" x14ac:dyDescent="0.35">
      <c r="A779" s="138">
        <v>11</v>
      </c>
      <c r="B779" s="139" t="s">
        <v>61</v>
      </c>
      <c r="C779" s="139" t="s">
        <v>491</v>
      </c>
      <c r="D779" s="139" t="s">
        <v>124</v>
      </c>
      <c r="E779" s="139" t="s">
        <v>492</v>
      </c>
      <c r="F779" s="139" t="s">
        <v>180</v>
      </c>
      <c r="G779" s="139" t="s">
        <v>1179</v>
      </c>
      <c r="H779" s="140">
        <v>6817</v>
      </c>
      <c r="I779" s="138">
        <v>5</v>
      </c>
      <c r="J779" s="143">
        <f>สกลนคร!F100</f>
        <v>193834.52</v>
      </c>
      <c r="K779" s="142">
        <f>สกลนคร!AH100</f>
        <v>228442.4</v>
      </c>
      <c r="L779" s="143">
        <f>สกลนคร!AI100</f>
        <v>3072371.6</v>
      </c>
      <c r="M779" s="143">
        <f>สกลนคร!AJ100</f>
        <v>3185610.49</v>
      </c>
      <c r="N779" s="139"/>
      <c r="O779" s="139"/>
      <c r="P779" s="139"/>
      <c r="Q779" s="131">
        <f t="shared" si="93"/>
        <v>-113238.89000000013</v>
      </c>
      <c r="R779" s="132">
        <f t="shared" si="94"/>
        <v>450.69262138770722</v>
      </c>
    </row>
    <row r="780" spans="1:18" hidden="1" x14ac:dyDescent="0.35">
      <c r="A780" s="138">
        <v>12</v>
      </c>
      <c r="B780" s="139" t="s">
        <v>61</v>
      </c>
      <c r="C780" s="139" t="s">
        <v>491</v>
      </c>
      <c r="D780" s="139" t="s">
        <v>124</v>
      </c>
      <c r="E780" s="139" t="s">
        <v>492</v>
      </c>
      <c r="F780" s="139" t="s">
        <v>180</v>
      </c>
      <c r="G780" s="139" t="s">
        <v>1180</v>
      </c>
      <c r="H780" s="140">
        <v>5077</v>
      </c>
      <c r="I780" s="138">
        <v>4</v>
      </c>
      <c r="J780" s="143">
        <f>สกลนคร!F101</f>
        <v>113487.24</v>
      </c>
      <c r="K780" s="142">
        <f>สกลนคร!AH101</f>
        <v>190014.74</v>
      </c>
      <c r="L780" s="143">
        <f>สกลนคร!AI101</f>
        <v>3383272.41</v>
      </c>
      <c r="M780" s="143">
        <f>สกลนคร!AJ101</f>
        <v>3662020.84</v>
      </c>
      <c r="N780" s="139"/>
      <c r="O780" s="139"/>
      <c r="P780" s="139"/>
      <c r="Q780" s="131">
        <f t="shared" si="93"/>
        <v>-278748.4299999997</v>
      </c>
      <c r="R780" s="132">
        <f t="shared" si="94"/>
        <v>666.39204451447711</v>
      </c>
    </row>
    <row r="781" spans="1:18" hidden="1" x14ac:dyDescent="0.35">
      <c r="A781" s="138">
        <v>13</v>
      </c>
      <c r="B781" s="139" t="s">
        <v>61</v>
      </c>
      <c r="C781" s="139" t="s">
        <v>491</v>
      </c>
      <c r="D781" s="139" t="s">
        <v>124</v>
      </c>
      <c r="E781" s="139" t="s">
        <v>492</v>
      </c>
      <c r="F781" s="139" t="s">
        <v>180</v>
      </c>
      <c r="G781" s="139" t="s">
        <v>1181</v>
      </c>
      <c r="H781" s="140">
        <v>3046</v>
      </c>
      <c r="I781" s="138">
        <v>3</v>
      </c>
      <c r="J781" s="143">
        <f>สกลนคร!F102</f>
        <v>126422.62</v>
      </c>
      <c r="K781" s="142">
        <f>สกลนคร!AH102</f>
        <v>131104.01999999999</v>
      </c>
      <c r="L781" s="143">
        <f>สกลนคร!AI102</f>
        <v>2586654.2699999996</v>
      </c>
      <c r="M781" s="143">
        <f>สกลนคร!AJ102</f>
        <v>2570870.1900000004</v>
      </c>
      <c r="N781" s="139"/>
      <c r="O781" s="139"/>
      <c r="P781" s="139"/>
      <c r="Q781" s="131">
        <f t="shared" si="93"/>
        <v>15784.079999999143</v>
      </c>
      <c r="R781" s="132">
        <f t="shared" si="94"/>
        <v>849.19706828627693</v>
      </c>
    </row>
    <row r="782" spans="1:18" hidden="1" x14ac:dyDescent="0.35">
      <c r="A782" s="138">
        <v>14</v>
      </c>
      <c r="B782" s="139" t="s">
        <v>61</v>
      </c>
      <c r="C782" s="139" t="s">
        <v>491</v>
      </c>
      <c r="D782" s="139" t="s">
        <v>124</v>
      </c>
      <c r="E782" s="139" t="s">
        <v>492</v>
      </c>
      <c r="F782" s="139" t="s">
        <v>180</v>
      </c>
      <c r="G782" s="139" t="s">
        <v>1182</v>
      </c>
      <c r="H782" s="140">
        <v>3486</v>
      </c>
      <c r="I782" s="138">
        <v>3</v>
      </c>
      <c r="J782" s="143">
        <f>สกลนคร!F103</f>
        <v>177327.35</v>
      </c>
      <c r="K782" s="142">
        <f>สกลนคร!AH103</f>
        <v>191097.1</v>
      </c>
      <c r="L782" s="143">
        <f>สกลนคร!AI103</f>
        <v>2126628.7199999997</v>
      </c>
      <c r="M782" s="143">
        <f>สกลนคร!AJ103</f>
        <v>2126744.2999999998</v>
      </c>
      <c r="N782" s="139"/>
      <c r="O782" s="139"/>
      <c r="P782" s="139"/>
      <c r="Q782" s="131">
        <f t="shared" si="93"/>
        <v>-115.58000000007451</v>
      </c>
      <c r="R782" s="132">
        <f t="shared" si="94"/>
        <v>610.04839931153174</v>
      </c>
    </row>
    <row r="783" spans="1:18" hidden="1" x14ac:dyDescent="0.35">
      <c r="A783" s="138">
        <v>15</v>
      </c>
      <c r="B783" s="139" t="s">
        <v>61</v>
      </c>
      <c r="C783" s="139" t="s">
        <v>491</v>
      </c>
      <c r="D783" s="139" t="s">
        <v>124</v>
      </c>
      <c r="E783" s="139" t="s">
        <v>492</v>
      </c>
      <c r="F783" s="139" t="s">
        <v>180</v>
      </c>
      <c r="G783" s="139" t="s">
        <v>1183</v>
      </c>
      <c r="H783" s="140">
        <v>4158</v>
      </c>
      <c r="I783" s="138">
        <v>3</v>
      </c>
      <c r="J783" s="143">
        <f>สกลนคร!F104</f>
        <v>169763.8</v>
      </c>
      <c r="K783" s="142">
        <f>สกลนคร!AH104</f>
        <v>194362.69999999998</v>
      </c>
      <c r="L783" s="143">
        <f>สกลนคร!AI104</f>
        <v>2948255.99</v>
      </c>
      <c r="M783" s="143">
        <f>สกลนคร!AJ104</f>
        <v>3066839.09</v>
      </c>
      <c r="N783" s="139"/>
      <c r="O783" s="139"/>
      <c r="P783" s="139"/>
      <c r="Q783" s="131">
        <f t="shared" si="93"/>
        <v>-118583.09999999963</v>
      </c>
      <c r="R783" s="132">
        <f t="shared" si="94"/>
        <v>709.05627465127475</v>
      </c>
    </row>
    <row r="784" spans="1:18" hidden="1" x14ac:dyDescent="0.35">
      <c r="A784" s="138">
        <v>16</v>
      </c>
      <c r="B784" s="139" t="s">
        <v>61</v>
      </c>
      <c r="C784" s="139" t="s">
        <v>491</v>
      </c>
      <c r="D784" s="139" t="s">
        <v>124</v>
      </c>
      <c r="E784" s="139" t="s">
        <v>492</v>
      </c>
      <c r="F784" s="139" t="s">
        <v>180</v>
      </c>
      <c r="G784" s="139" t="s">
        <v>1184</v>
      </c>
      <c r="H784" s="140">
        <v>4935</v>
      </c>
      <c r="I784" s="138">
        <v>4</v>
      </c>
      <c r="J784" s="143">
        <f>สกลนคร!F105</f>
        <v>443175.78</v>
      </c>
      <c r="K784" s="142">
        <f>สกลนคร!AH105</f>
        <v>405835.13</v>
      </c>
      <c r="L784" s="143">
        <f>สกลนคร!AI105</f>
        <v>2919409.2600000002</v>
      </c>
      <c r="M784" s="143">
        <f>สกลนคร!AJ105</f>
        <v>2990571.2600000002</v>
      </c>
      <c r="N784" s="139"/>
      <c r="O784" s="139"/>
      <c r="P784" s="139"/>
      <c r="Q784" s="131">
        <f t="shared" si="93"/>
        <v>-71162</v>
      </c>
      <c r="R784" s="132">
        <f t="shared" si="94"/>
        <v>591.57229179331307</v>
      </c>
    </row>
    <row r="785" spans="1:18" hidden="1" x14ac:dyDescent="0.35">
      <c r="A785" s="138">
        <v>17</v>
      </c>
      <c r="B785" s="139" t="s">
        <v>61</v>
      </c>
      <c r="C785" s="139" t="s">
        <v>491</v>
      </c>
      <c r="D785" s="139" t="s">
        <v>124</v>
      </c>
      <c r="E785" s="139" t="s">
        <v>492</v>
      </c>
      <c r="F785" s="139" t="s">
        <v>180</v>
      </c>
      <c r="G785" s="139" t="s">
        <v>1185</v>
      </c>
      <c r="H785" s="140">
        <v>4567</v>
      </c>
      <c r="I785" s="138">
        <v>4</v>
      </c>
      <c r="J785" s="143">
        <f>สกลนคร!F106</f>
        <v>534229.14</v>
      </c>
      <c r="K785" s="142">
        <f>สกลนคร!AH106</f>
        <v>583599.86</v>
      </c>
      <c r="L785" s="143">
        <f>สกลนคร!AI106</f>
        <v>2790157.7</v>
      </c>
      <c r="M785" s="143">
        <f>สกลนคร!AJ106</f>
        <v>2986342.9</v>
      </c>
      <c r="N785" s="139"/>
      <c r="O785" s="139"/>
      <c r="P785" s="139"/>
      <c r="Q785" s="131">
        <f t="shared" si="93"/>
        <v>-196185.19999999972</v>
      </c>
      <c r="R785" s="132">
        <f t="shared" si="94"/>
        <v>610.93884388000879</v>
      </c>
    </row>
    <row r="786" spans="1:18" hidden="1" x14ac:dyDescent="0.35">
      <c r="A786" s="138">
        <v>18</v>
      </c>
      <c r="B786" s="139" t="s">
        <v>61</v>
      </c>
      <c r="C786" s="139" t="s">
        <v>491</v>
      </c>
      <c r="D786" s="139" t="s">
        <v>124</v>
      </c>
      <c r="E786" s="139" t="s">
        <v>492</v>
      </c>
      <c r="F786" s="139" t="s">
        <v>180</v>
      </c>
      <c r="G786" s="139" t="s">
        <v>1186</v>
      </c>
      <c r="H786" s="140">
        <v>2903</v>
      </c>
      <c r="I786" s="138">
        <v>2</v>
      </c>
      <c r="J786" s="143">
        <f>สกลนคร!F107</f>
        <v>300734.81</v>
      </c>
      <c r="K786" s="142">
        <f>สกลนคร!AH107</f>
        <v>341422.35</v>
      </c>
      <c r="L786" s="143">
        <f>สกลนคร!AI107</f>
        <v>2530541.87</v>
      </c>
      <c r="M786" s="143">
        <f>สกลนคร!AJ107</f>
        <v>2587482.2500000005</v>
      </c>
      <c r="N786" s="139"/>
      <c r="O786" s="139"/>
      <c r="P786" s="139"/>
      <c r="Q786" s="131">
        <f t="shared" si="93"/>
        <v>-56940.380000000354</v>
      </c>
      <c r="R786" s="132">
        <f t="shared" si="94"/>
        <v>871.69888735790562</v>
      </c>
    </row>
    <row r="787" spans="1:18" hidden="1" x14ac:dyDescent="0.35">
      <c r="A787" s="138">
        <v>19</v>
      </c>
      <c r="B787" s="139" t="s">
        <v>61</v>
      </c>
      <c r="C787" s="139" t="s">
        <v>491</v>
      </c>
      <c r="D787" s="139" t="s">
        <v>124</v>
      </c>
      <c r="E787" s="139" t="s">
        <v>492</v>
      </c>
      <c r="F787" s="139" t="s">
        <v>180</v>
      </c>
      <c r="G787" s="139" t="s">
        <v>1187</v>
      </c>
      <c r="H787" s="140">
        <v>3112</v>
      </c>
      <c r="I787" s="138">
        <v>3</v>
      </c>
      <c r="J787" s="143">
        <f>สกลนคร!F108</f>
        <v>165412.01999999999</v>
      </c>
      <c r="K787" s="142">
        <f>สกลนคร!AH108</f>
        <v>241308</v>
      </c>
      <c r="L787" s="143">
        <f>สกลนคร!AI108</f>
        <v>1550079.5999999999</v>
      </c>
      <c r="M787" s="143">
        <f>สกลนคร!AJ108</f>
        <v>1663334.79</v>
      </c>
      <c r="N787" s="139"/>
      <c r="O787" s="139"/>
      <c r="P787" s="139"/>
      <c r="Q787" s="131">
        <f t="shared" si="93"/>
        <v>-113255.19000000018</v>
      </c>
      <c r="R787" s="132">
        <f t="shared" si="94"/>
        <v>498.0975578406169</v>
      </c>
    </row>
    <row r="788" spans="1:18" s="150" customFormat="1" hidden="1" x14ac:dyDescent="0.35">
      <c r="A788" s="144">
        <v>8</v>
      </c>
      <c r="B788" s="145" t="s">
        <v>61</v>
      </c>
      <c r="C788" s="145"/>
      <c r="D788" s="145"/>
      <c r="E788" s="145" t="s">
        <v>77</v>
      </c>
      <c r="F788" s="145"/>
      <c r="G788" s="145" t="s">
        <v>494</v>
      </c>
      <c r="H788" s="151">
        <f>SUM(H770:H787)</f>
        <v>77963</v>
      </c>
      <c r="I788" s="144"/>
      <c r="J788" s="147">
        <f>SUM(J769:J787)</f>
        <v>3831337.19</v>
      </c>
      <c r="K788" s="147">
        <f t="shared" ref="K788:M788" si="95">SUM(K769:K787)</f>
        <v>4607793.08</v>
      </c>
      <c r="L788" s="147">
        <f t="shared" si="95"/>
        <v>48371050.75</v>
      </c>
      <c r="M788" s="147">
        <f t="shared" si="95"/>
        <v>49533340.649999999</v>
      </c>
      <c r="N788" s="145">
        <v>18</v>
      </c>
      <c r="O788" s="145">
        <v>18</v>
      </c>
      <c r="P788" s="145">
        <f>N788-O788</f>
        <v>0</v>
      </c>
      <c r="Q788" s="148">
        <f t="shared" si="93"/>
        <v>-1162289.8999999985</v>
      </c>
      <c r="R788" s="149">
        <f>L788/H788</f>
        <v>620.43598565986429</v>
      </c>
    </row>
    <row r="789" spans="1:18" hidden="1" x14ac:dyDescent="0.35">
      <c r="A789" s="138">
        <v>1</v>
      </c>
      <c r="B789" s="139" t="s">
        <v>61</v>
      </c>
      <c r="C789" s="139" t="s">
        <v>495</v>
      </c>
      <c r="D789" s="139" t="s">
        <v>129</v>
      </c>
      <c r="E789" s="139" t="s">
        <v>496</v>
      </c>
      <c r="F789" s="139" t="s">
        <v>210</v>
      </c>
      <c r="G789" s="139" t="s">
        <v>497</v>
      </c>
      <c r="H789" s="140"/>
      <c r="I789" s="138"/>
      <c r="J789" s="141"/>
      <c r="K789" s="142"/>
      <c r="L789" s="143"/>
      <c r="M789" s="143"/>
      <c r="N789" s="139"/>
      <c r="O789" s="139"/>
      <c r="P789" s="139"/>
    </row>
    <row r="790" spans="1:18" hidden="1" x14ac:dyDescent="0.35">
      <c r="A790" s="138">
        <v>2</v>
      </c>
      <c r="B790" s="139" t="s">
        <v>61</v>
      </c>
      <c r="C790" s="139" t="s">
        <v>495</v>
      </c>
      <c r="D790" s="139" t="s">
        <v>129</v>
      </c>
      <c r="E790" s="139" t="s">
        <v>496</v>
      </c>
      <c r="F790" s="139" t="s">
        <v>180</v>
      </c>
      <c r="G790" s="139" t="s">
        <v>1188</v>
      </c>
      <c r="H790" s="140">
        <v>2783</v>
      </c>
      <c r="I790" s="138">
        <v>2</v>
      </c>
      <c r="J790" s="143">
        <f>สกลนคร!F109</f>
        <v>401998.92</v>
      </c>
      <c r="K790" s="142">
        <f>สกลนคร!AH109</f>
        <v>438568.42</v>
      </c>
      <c r="L790" s="143">
        <f>สกลนคร!AI109</f>
        <v>2531130.19</v>
      </c>
      <c r="M790" s="143">
        <f>สกลนคร!AJ109</f>
        <v>2362069.0099999998</v>
      </c>
      <c r="N790" s="139"/>
      <c r="O790" s="139"/>
      <c r="P790" s="139"/>
      <c r="Q790" s="131">
        <f t="shared" si="93"/>
        <v>169061.18000000017</v>
      </c>
      <c r="R790" s="132">
        <f t="shared" si="94"/>
        <v>909.49701401365428</v>
      </c>
    </row>
    <row r="791" spans="1:18" hidden="1" x14ac:dyDescent="0.35">
      <c r="A791" s="138">
        <v>3</v>
      </c>
      <c r="B791" s="139" t="s">
        <v>61</v>
      </c>
      <c r="C791" s="139" t="s">
        <v>495</v>
      </c>
      <c r="D791" s="139" t="s">
        <v>129</v>
      </c>
      <c r="E791" s="139" t="s">
        <v>496</v>
      </c>
      <c r="F791" s="139" t="s">
        <v>180</v>
      </c>
      <c r="G791" s="139" t="s">
        <v>1189</v>
      </c>
      <c r="H791" s="140">
        <v>3884</v>
      </c>
      <c r="I791" s="138">
        <v>3</v>
      </c>
      <c r="J791" s="143">
        <f>สกลนคร!F110</f>
        <v>470326.51</v>
      </c>
      <c r="K791" s="142">
        <f>สกลนคร!AH110</f>
        <v>510014.98</v>
      </c>
      <c r="L791" s="143">
        <f>สกลนคร!AI110</f>
        <v>3219830.67</v>
      </c>
      <c r="M791" s="143">
        <f>สกลนคร!AJ110</f>
        <v>2883233.96</v>
      </c>
      <c r="N791" s="139"/>
      <c r="O791" s="139"/>
      <c r="P791" s="139"/>
      <c r="Q791" s="131">
        <f t="shared" si="93"/>
        <v>336596.70999999996</v>
      </c>
      <c r="R791" s="132">
        <f t="shared" si="94"/>
        <v>828.99862770339848</v>
      </c>
    </row>
    <row r="792" spans="1:18" hidden="1" x14ac:dyDescent="0.35">
      <c r="A792" s="138">
        <v>4</v>
      </c>
      <c r="B792" s="139" t="s">
        <v>61</v>
      </c>
      <c r="C792" s="139" t="s">
        <v>495</v>
      </c>
      <c r="D792" s="139" t="s">
        <v>129</v>
      </c>
      <c r="E792" s="139" t="s">
        <v>496</v>
      </c>
      <c r="F792" s="139" t="s">
        <v>180</v>
      </c>
      <c r="G792" s="139" t="s">
        <v>1190</v>
      </c>
      <c r="H792" s="140">
        <v>4358</v>
      </c>
      <c r="I792" s="138">
        <v>3</v>
      </c>
      <c r="J792" s="143">
        <f>สกลนคร!F111</f>
        <v>305392.03999999998</v>
      </c>
      <c r="K792" s="142">
        <f>สกลนคร!AH111</f>
        <v>341029.57999999996</v>
      </c>
      <c r="L792" s="143">
        <f>สกลนคร!AI111</f>
        <v>3447963.3499999996</v>
      </c>
      <c r="M792" s="143">
        <f>สกลนคร!AJ111</f>
        <v>3316274.94</v>
      </c>
      <c r="N792" s="139"/>
      <c r="O792" s="139"/>
      <c r="P792" s="139"/>
      <c r="Q792" s="131">
        <f t="shared" si="93"/>
        <v>131688.40999999968</v>
      </c>
      <c r="R792" s="132">
        <f t="shared" si="94"/>
        <v>791.18020881138125</v>
      </c>
    </row>
    <row r="793" spans="1:18" hidden="1" x14ac:dyDescent="0.35">
      <c r="A793" s="138">
        <v>5</v>
      </c>
      <c r="B793" s="139" t="s">
        <v>61</v>
      </c>
      <c r="C793" s="139" t="s">
        <v>495</v>
      </c>
      <c r="D793" s="139" t="s">
        <v>129</v>
      </c>
      <c r="E793" s="139" t="s">
        <v>496</v>
      </c>
      <c r="F793" s="139" t="s">
        <v>180</v>
      </c>
      <c r="G793" s="139" t="s">
        <v>1191</v>
      </c>
      <c r="H793" s="140">
        <v>1985</v>
      </c>
      <c r="I793" s="138">
        <v>2</v>
      </c>
      <c r="J793" s="143">
        <f>สกลนคร!F112</f>
        <v>120680.06</v>
      </c>
      <c r="K793" s="142">
        <f>สกลนคร!AH112</f>
        <v>146088.19</v>
      </c>
      <c r="L793" s="143">
        <f>สกลนคร!AI112</f>
        <v>2509770.5999999996</v>
      </c>
      <c r="M793" s="143">
        <f>สกลนคร!AJ112</f>
        <v>2559050.71</v>
      </c>
      <c r="N793" s="139"/>
      <c r="O793" s="139"/>
      <c r="P793" s="139"/>
      <c r="Q793" s="131">
        <f t="shared" si="93"/>
        <v>-49280.110000000335</v>
      </c>
      <c r="R793" s="132">
        <f t="shared" si="94"/>
        <v>1264.3680604534004</v>
      </c>
    </row>
    <row r="794" spans="1:18" hidden="1" x14ac:dyDescent="0.35">
      <c r="A794" s="138">
        <v>6</v>
      </c>
      <c r="B794" s="139" t="s">
        <v>61</v>
      </c>
      <c r="C794" s="139" t="s">
        <v>495</v>
      </c>
      <c r="D794" s="139" t="s">
        <v>129</v>
      </c>
      <c r="E794" s="139" t="s">
        <v>496</v>
      </c>
      <c r="F794" s="139" t="s">
        <v>180</v>
      </c>
      <c r="G794" s="139" t="s">
        <v>1192</v>
      </c>
      <c r="H794" s="140">
        <v>4265</v>
      </c>
      <c r="I794" s="138">
        <v>3</v>
      </c>
      <c r="J794" s="143">
        <f>สกลนคร!F113</f>
        <v>428560.25</v>
      </c>
      <c r="K794" s="142">
        <f>สกลนคร!AH113</f>
        <v>457957.99</v>
      </c>
      <c r="L794" s="143">
        <f>สกลนคร!AI113</f>
        <v>2708055.79</v>
      </c>
      <c r="M794" s="143">
        <f>สกลนคร!AJ113</f>
        <v>2381618.92</v>
      </c>
      <c r="N794" s="139"/>
      <c r="O794" s="139"/>
      <c r="P794" s="139"/>
      <c r="Q794" s="131">
        <f t="shared" si="93"/>
        <v>326436.87000000011</v>
      </c>
      <c r="R794" s="132">
        <f t="shared" si="94"/>
        <v>634.94860257913251</v>
      </c>
    </row>
    <row r="795" spans="1:18" hidden="1" x14ac:dyDescent="0.35">
      <c r="A795" s="138">
        <v>7</v>
      </c>
      <c r="B795" s="139" t="s">
        <v>61</v>
      </c>
      <c r="C795" s="139" t="s">
        <v>495</v>
      </c>
      <c r="D795" s="139" t="s">
        <v>129</v>
      </c>
      <c r="E795" s="139" t="s">
        <v>496</v>
      </c>
      <c r="F795" s="139" t="s">
        <v>180</v>
      </c>
      <c r="G795" s="139" t="s">
        <v>1193</v>
      </c>
      <c r="H795" s="140">
        <v>2947</v>
      </c>
      <c r="I795" s="138">
        <v>2</v>
      </c>
      <c r="J795" s="143">
        <f>สกลนคร!F114</f>
        <v>455470.69</v>
      </c>
      <c r="K795" s="142">
        <f>สกลนคร!AH114</f>
        <v>490803.46</v>
      </c>
      <c r="L795" s="143">
        <f>สกลนคร!AI114</f>
        <v>2254627.2199999997</v>
      </c>
      <c r="M795" s="143">
        <f>สกลนคร!AJ114</f>
        <v>2035166.89</v>
      </c>
      <c r="N795" s="139"/>
      <c r="O795" s="139"/>
      <c r="P795" s="139"/>
      <c r="Q795" s="131">
        <f t="shared" si="93"/>
        <v>219460.32999999984</v>
      </c>
      <c r="R795" s="132">
        <f t="shared" si="94"/>
        <v>765.05843909060047</v>
      </c>
    </row>
    <row r="796" spans="1:18" s="150" customFormat="1" hidden="1" x14ac:dyDescent="0.35">
      <c r="A796" s="144">
        <v>9</v>
      </c>
      <c r="B796" s="145" t="s">
        <v>61</v>
      </c>
      <c r="C796" s="145"/>
      <c r="D796" s="145"/>
      <c r="E796" s="145" t="s">
        <v>77</v>
      </c>
      <c r="F796" s="145"/>
      <c r="G796" s="145" t="s">
        <v>498</v>
      </c>
      <c r="H796" s="151">
        <f>SUM(H790:H795)</f>
        <v>20222</v>
      </c>
      <c r="I796" s="144"/>
      <c r="J796" s="147">
        <f>SUM(J789:J795)</f>
        <v>2182428.4700000002</v>
      </c>
      <c r="K796" s="147">
        <f t="shared" ref="K796:M796" si="96">SUM(K789:K795)</f>
        <v>2384462.62</v>
      </c>
      <c r="L796" s="147">
        <f t="shared" si="96"/>
        <v>16671377.819999997</v>
      </c>
      <c r="M796" s="147">
        <f t="shared" si="96"/>
        <v>15537414.430000002</v>
      </c>
      <c r="N796" s="145">
        <v>6</v>
      </c>
      <c r="O796" s="145">
        <v>6</v>
      </c>
      <c r="P796" s="145">
        <f>N796-O796</f>
        <v>0</v>
      </c>
      <c r="Q796" s="148">
        <f t="shared" si="93"/>
        <v>1133963.389999995</v>
      </c>
      <c r="R796" s="149">
        <f>L796/H796</f>
        <v>824.4178528335475</v>
      </c>
    </row>
    <row r="797" spans="1:18" hidden="1" x14ac:dyDescent="0.35">
      <c r="A797" s="138">
        <v>1</v>
      </c>
      <c r="B797" s="139" t="s">
        <v>61</v>
      </c>
      <c r="C797" s="139" t="s">
        <v>499</v>
      </c>
      <c r="D797" s="139" t="s">
        <v>134</v>
      </c>
      <c r="E797" s="139" t="s">
        <v>500</v>
      </c>
      <c r="F797" s="139" t="s">
        <v>210</v>
      </c>
      <c r="G797" s="139" t="s">
        <v>501</v>
      </c>
      <c r="H797" s="140"/>
      <c r="I797" s="138"/>
      <c r="J797" s="141"/>
      <c r="K797" s="142"/>
      <c r="L797" s="143"/>
      <c r="M797" s="143"/>
      <c r="N797" s="139"/>
      <c r="O797" s="139"/>
      <c r="P797" s="139"/>
    </row>
    <row r="798" spans="1:18" hidden="1" x14ac:dyDescent="0.35">
      <c r="A798" s="138">
        <v>2</v>
      </c>
      <c r="B798" s="139" t="s">
        <v>61</v>
      </c>
      <c r="C798" s="139" t="s">
        <v>499</v>
      </c>
      <c r="D798" s="139" t="s">
        <v>134</v>
      </c>
      <c r="E798" s="139" t="s">
        <v>500</v>
      </c>
      <c r="F798" s="139" t="s">
        <v>180</v>
      </c>
      <c r="G798" s="139" t="s">
        <v>1194</v>
      </c>
      <c r="H798" s="140">
        <v>4403</v>
      </c>
      <c r="I798" s="138">
        <v>3</v>
      </c>
      <c r="J798" s="143">
        <f>สกลนคร!F115</f>
        <v>214174.32</v>
      </c>
      <c r="K798" s="142">
        <f>สกลนคร!AH115</f>
        <v>244893.38</v>
      </c>
      <c r="L798" s="143">
        <f>สกลนคร!AI115</f>
        <v>3593790.7199999997</v>
      </c>
      <c r="M798" s="143">
        <f>สกลนคร!AJ115</f>
        <v>3463403.8800000004</v>
      </c>
      <c r="N798" s="139"/>
      <c r="O798" s="139"/>
      <c r="P798" s="139"/>
      <c r="Q798" s="131">
        <f t="shared" si="93"/>
        <v>130386.83999999939</v>
      </c>
      <c r="R798" s="132">
        <f t="shared" si="94"/>
        <v>816.21410856234377</v>
      </c>
    </row>
    <row r="799" spans="1:18" hidden="1" x14ac:dyDescent="0.35">
      <c r="A799" s="138">
        <v>3</v>
      </c>
      <c r="B799" s="139" t="s">
        <v>61</v>
      </c>
      <c r="C799" s="139" t="s">
        <v>499</v>
      </c>
      <c r="D799" s="139" t="s">
        <v>134</v>
      </c>
      <c r="E799" s="139" t="s">
        <v>500</v>
      </c>
      <c r="F799" s="139" t="s">
        <v>180</v>
      </c>
      <c r="G799" s="139" t="s">
        <v>1195</v>
      </c>
      <c r="H799" s="140">
        <v>5267</v>
      </c>
      <c r="I799" s="138">
        <v>4</v>
      </c>
      <c r="J799" s="143">
        <f>สกลนคร!F116</f>
        <v>526240.35</v>
      </c>
      <c r="K799" s="142">
        <f>สกลนคร!AH116</f>
        <v>527712.84</v>
      </c>
      <c r="L799" s="143">
        <f>สกลนคร!AI116</f>
        <v>3715319.08</v>
      </c>
      <c r="M799" s="143">
        <f>สกลนคร!AJ116</f>
        <v>3459116.31</v>
      </c>
      <c r="N799" s="139"/>
      <c r="O799" s="139"/>
      <c r="P799" s="139"/>
      <c r="Q799" s="131">
        <f t="shared" si="93"/>
        <v>256202.77000000002</v>
      </c>
      <c r="R799" s="132">
        <f t="shared" si="94"/>
        <v>705.39568634896523</v>
      </c>
    </row>
    <row r="800" spans="1:18" hidden="1" x14ac:dyDescent="0.35">
      <c r="A800" s="138">
        <v>4</v>
      </c>
      <c r="B800" s="139" t="s">
        <v>61</v>
      </c>
      <c r="C800" s="139" t="s">
        <v>499</v>
      </c>
      <c r="D800" s="139" t="s">
        <v>134</v>
      </c>
      <c r="E800" s="139" t="s">
        <v>500</v>
      </c>
      <c r="F800" s="139" t="s">
        <v>180</v>
      </c>
      <c r="G800" s="139" t="s">
        <v>1196</v>
      </c>
      <c r="H800" s="140">
        <v>5254</v>
      </c>
      <c r="I800" s="138">
        <v>4</v>
      </c>
      <c r="J800" s="143">
        <f>สกลนคร!F117</f>
        <v>615004.73</v>
      </c>
      <c r="K800" s="142">
        <f>สกลนคร!AH117</f>
        <v>649165.9</v>
      </c>
      <c r="L800" s="143">
        <f>สกลนคร!AI117</f>
        <v>3338534.6500000004</v>
      </c>
      <c r="M800" s="143">
        <f>สกลนคร!AJ117</f>
        <v>3406248.9699999997</v>
      </c>
      <c r="N800" s="139"/>
      <c r="O800" s="139"/>
      <c r="P800" s="139"/>
      <c r="Q800" s="131">
        <f t="shared" si="93"/>
        <v>-67714.319999999367</v>
      </c>
      <c r="R800" s="132">
        <f t="shared" si="94"/>
        <v>635.42722687476214</v>
      </c>
    </row>
    <row r="801" spans="1:18" hidden="1" x14ac:dyDescent="0.35">
      <c r="A801" s="138">
        <v>5</v>
      </c>
      <c r="B801" s="139" t="s">
        <v>61</v>
      </c>
      <c r="C801" s="139" t="s">
        <v>499</v>
      </c>
      <c r="D801" s="139" t="s">
        <v>134</v>
      </c>
      <c r="E801" s="139" t="s">
        <v>500</v>
      </c>
      <c r="F801" s="139" t="s">
        <v>180</v>
      </c>
      <c r="G801" s="139" t="s">
        <v>1197</v>
      </c>
      <c r="H801" s="140">
        <v>3104</v>
      </c>
      <c r="I801" s="138">
        <v>3</v>
      </c>
      <c r="J801" s="143">
        <f>สกลนคร!F118</f>
        <v>525094.86</v>
      </c>
      <c r="K801" s="142">
        <f>สกลนคร!AH118</f>
        <v>571971.29999999993</v>
      </c>
      <c r="L801" s="143">
        <f>สกลนคร!AI118</f>
        <v>2865626.34</v>
      </c>
      <c r="M801" s="143">
        <f>สกลนคร!AJ118</f>
        <v>2867631.47</v>
      </c>
      <c r="N801" s="139"/>
      <c r="O801" s="139"/>
      <c r="P801" s="139"/>
      <c r="Q801" s="131">
        <f t="shared" si="93"/>
        <v>-2005.1300000003539</v>
      </c>
      <c r="R801" s="132">
        <f t="shared" si="94"/>
        <v>923.204362113402</v>
      </c>
    </row>
    <row r="802" spans="1:18" hidden="1" x14ac:dyDescent="0.35">
      <c r="A802" s="138">
        <v>6</v>
      </c>
      <c r="B802" s="139" t="s">
        <v>61</v>
      </c>
      <c r="C802" s="139" t="s">
        <v>499</v>
      </c>
      <c r="D802" s="139" t="s">
        <v>134</v>
      </c>
      <c r="E802" s="139" t="s">
        <v>500</v>
      </c>
      <c r="F802" s="139" t="s">
        <v>180</v>
      </c>
      <c r="G802" s="139" t="s">
        <v>1198</v>
      </c>
      <c r="H802" s="140">
        <v>5560</v>
      </c>
      <c r="I802" s="138">
        <v>4</v>
      </c>
      <c r="J802" s="143">
        <f>สกลนคร!F119</f>
        <v>766054.66</v>
      </c>
      <c r="K802" s="142">
        <f>สกลนคร!AH119</f>
        <v>875722.99</v>
      </c>
      <c r="L802" s="143">
        <f>สกลนคร!AI119</f>
        <v>3420134.38</v>
      </c>
      <c r="M802" s="143">
        <f>สกลนคร!AJ119</f>
        <v>3265788.6500000004</v>
      </c>
      <c r="N802" s="139"/>
      <c r="O802" s="139"/>
      <c r="P802" s="139"/>
      <c r="Q802" s="131">
        <f t="shared" si="93"/>
        <v>154345.72999999952</v>
      </c>
      <c r="R802" s="132">
        <f t="shared" si="94"/>
        <v>615.13208273381292</v>
      </c>
    </row>
    <row r="803" spans="1:18" hidden="1" x14ac:dyDescent="0.35">
      <c r="A803" s="138">
        <v>7</v>
      </c>
      <c r="B803" s="139" t="s">
        <v>61</v>
      </c>
      <c r="C803" s="139" t="s">
        <v>499</v>
      </c>
      <c r="D803" s="139" t="s">
        <v>134</v>
      </c>
      <c r="E803" s="139" t="s">
        <v>500</v>
      </c>
      <c r="F803" s="139" t="s">
        <v>180</v>
      </c>
      <c r="G803" s="139" t="s">
        <v>1199</v>
      </c>
      <c r="H803" s="140">
        <v>4224</v>
      </c>
      <c r="I803" s="138">
        <v>3</v>
      </c>
      <c r="J803" s="143">
        <f>สกลนคร!F120</f>
        <v>914040.77</v>
      </c>
      <c r="K803" s="142">
        <f>สกลนคร!AH120</f>
        <v>935475.27</v>
      </c>
      <c r="L803" s="143">
        <f>สกลนคร!AI120</f>
        <v>3151648.1500000004</v>
      </c>
      <c r="M803" s="143">
        <f>สกลนคร!AJ120</f>
        <v>2990855.68</v>
      </c>
      <c r="N803" s="139"/>
      <c r="O803" s="139"/>
      <c r="P803" s="139"/>
      <c r="Q803" s="131">
        <f t="shared" si="93"/>
        <v>160792.4700000002</v>
      </c>
      <c r="R803" s="132">
        <f t="shared" si="94"/>
        <v>746.12882339015164</v>
      </c>
    </row>
    <row r="804" spans="1:18" hidden="1" x14ac:dyDescent="0.35">
      <c r="A804" s="138">
        <v>8</v>
      </c>
      <c r="B804" s="139" t="s">
        <v>61</v>
      </c>
      <c r="C804" s="139" t="s">
        <v>499</v>
      </c>
      <c r="D804" s="139" t="s">
        <v>134</v>
      </c>
      <c r="E804" s="139" t="s">
        <v>500</v>
      </c>
      <c r="F804" s="139" t="s">
        <v>180</v>
      </c>
      <c r="G804" s="139" t="s">
        <v>1200</v>
      </c>
      <c r="H804" s="140">
        <v>6946</v>
      </c>
      <c r="I804" s="138">
        <v>5</v>
      </c>
      <c r="J804" s="143">
        <f>สกลนคร!F121</f>
        <v>759914.56</v>
      </c>
      <c r="K804" s="142">
        <f>สกลนคร!AH121</f>
        <v>791871.3</v>
      </c>
      <c r="L804" s="143">
        <f>สกลนคร!AI121</f>
        <v>4348894.57</v>
      </c>
      <c r="M804" s="143">
        <f>สกลนคร!AJ121</f>
        <v>3814176.06</v>
      </c>
      <c r="N804" s="139"/>
      <c r="O804" s="139"/>
      <c r="P804" s="139"/>
      <c r="Q804" s="131">
        <f t="shared" si="93"/>
        <v>534718.51000000024</v>
      </c>
      <c r="R804" s="132">
        <f t="shared" si="94"/>
        <v>626.10057155197239</v>
      </c>
    </row>
    <row r="805" spans="1:18" hidden="1" x14ac:dyDescent="0.35">
      <c r="A805" s="138">
        <v>9</v>
      </c>
      <c r="B805" s="139" t="s">
        <v>61</v>
      </c>
      <c r="C805" s="139" t="s">
        <v>499</v>
      </c>
      <c r="D805" s="139" t="s">
        <v>134</v>
      </c>
      <c r="E805" s="139" t="s">
        <v>500</v>
      </c>
      <c r="F805" s="139" t="s">
        <v>180</v>
      </c>
      <c r="G805" s="139" t="s">
        <v>1201</v>
      </c>
      <c r="H805" s="140">
        <v>4263</v>
      </c>
      <c r="I805" s="138">
        <v>3</v>
      </c>
      <c r="J805" s="143">
        <f>สกลนคร!F122</f>
        <v>499283.81</v>
      </c>
      <c r="K805" s="142">
        <f>สกลนคร!AH122</f>
        <v>522813.78</v>
      </c>
      <c r="L805" s="143">
        <f>สกลนคร!AI122</f>
        <v>3039801.6</v>
      </c>
      <c r="M805" s="143">
        <f>สกลนคร!AJ122</f>
        <v>2994070.3</v>
      </c>
      <c r="N805" s="139"/>
      <c r="O805" s="139"/>
      <c r="P805" s="139"/>
      <c r="Q805" s="131">
        <f t="shared" si="93"/>
        <v>45731.300000000279</v>
      </c>
      <c r="R805" s="132">
        <f t="shared" si="94"/>
        <v>713.0662913441239</v>
      </c>
    </row>
    <row r="806" spans="1:18" hidden="1" x14ac:dyDescent="0.35">
      <c r="A806" s="138">
        <v>10</v>
      </c>
      <c r="B806" s="139" t="s">
        <v>61</v>
      </c>
      <c r="C806" s="139" t="s">
        <v>499</v>
      </c>
      <c r="D806" s="139" t="s">
        <v>134</v>
      </c>
      <c r="E806" s="139" t="s">
        <v>500</v>
      </c>
      <c r="F806" s="139" t="s">
        <v>180</v>
      </c>
      <c r="G806" s="139" t="s">
        <v>1202</v>
      </c>
      <c r="H806" s="140">
        <v>3035</v>
      </c>
      <c r="I806" s="138">
        <v>3</v>
      </c>
      <c r="J806" s="143">
        <f>สกลนคร!F123</f>
        <v>434085.35</v>
      </c>
      <c r="K806" s="142">
        <f>สกลนคร!AH123</f>
        <v>462854.43</v>
      </c>
      <c r="L806" s="143">
        <f>สกลนคร!AI123</f>
        <v>2374542.63</v>
      </c>
      <c r="M806" s="143">
        <f>สกลนคร!AJ123</f>
        <v>2418274.8299999996</v>
      </c>
      <c r="N806" s="139"/>
      <c r="O806" s="139"/>
      <c r="P806" s="139"/>
      <c r="Q806" s="131">
        <f t="shared" si="93"/>
        <v>-43732.199999999721</v>
      </c>
      <c r="R806" s="132">
        <f t="shared" si="94"/>
        <v>782.38636902800658</v>
      </c>
    </row>
    <row r="807" spans="1:18" hidden="1" x14ac:dyDescent="0.35">
      <c r="A807" s="138">
        <v>11</v>
      </c>
      <c r="B807" s="139" t="s">
        <v>61</v>
      </c>
      <c r="C807" s="139" t="s">
        <v>499</v>
      </c>
      <c r="D807" s="139" t="s">
        <v>134</v>
      </c>
      <c r="E807" s="139" t="s">
        <v>500</v>
      </c>
      <c r="F807" s="139" t="s">
        <v>180</v>
      </c>
      <c r="G807" s="139" t="s">
        <v>1203</v>
      </c>
      <c r="H807" s="140">
        <v>3444</v>
      </c>
      <c r="I807" s="138">
        <v>3</v>
      </c>
      <c r="J807" s="143">
        <f>สกลนคร!F124</f>
        <v>482607.03</v>
      </c>
      <c r="K807" s="142">
        <f>สกลนคร!AH124</f>
        <v>522593.03</v>
      </c>
      <c r="L807" s="143">
        <f>สกลนคร!AI124</f>
        <v>2503348.66</v>
      </c>
      <c r="M807" s="143">
        <f>สกลนคร!AJ124</f>
        <v>2433761.81</v>
      </c>
      <c r="N807" s="139"/>
      <c r="O807" s="139"/>
      <c r="P807" s="139"/>
      <c r="Q807" s="131">
        <f t="shared" si="93"/>
        <v>69586.850000000093</v>
      </c>
      <c r="R807" s="132">
        <f t="shared" si="94"/>
        <v>726.87243321718938</v>
      </c>
    </row>
    <row r="808" spans="1:18" s="150" customFormat="1" hidden="1" x14ac:dyDescent="0.35">
      <c r="A808" s="144">
        <v>10</v>
      </c>
      <c r="B808" s="145" t="s">
        <v>61</v>
      </c>
      <c r="C808" s="145"/>
      <c r="D808" s="145"/>
      <c r="E808" s="145" t="s">
        <v>77</v>
      </c>
      <c r="F808" s="145"/>
      <c r="G808" s="145" t="s">
        <v>502</v>
      </c>
      <c r="H808" s="151">
        <f>SUM(H797:H807)</f>
        <v>45500</v>
      </c>
      <c r="I808" s="144"/>
      <c r="J808" s="147">
        <f>SUM(J797:J807)</f>
        <v>5736500.4399999995</v>
      </c>
      <c r="K808" s="147">
        <f t="shared" ref="K808:M808" si="97">SUM(K797:K807)</f>
        <v>6105074.2200000007</v>
      </c>
      <c r="L808" s="147">
        <f t="shared" si="97"/>
        <v>32351640.780000001</v>
      </c>
      <c r="M808" s="147">
        <f t="shared" si="97"/>
        <v>31113327.959999997</v>
      </c>
      <c r="N808" s="145">
        <v>10</v>
      </c>
      <c r="O808" s="145">
        <v>10</v>
      </c>
      <c r="P808" s="145">
        <f>N808-O808</f>
        <v>0</v>
      </c>
      <c r="Q808" s="148">
        <f t="shared" si="93"/>
        <v>1238312.820000004</v>
      </c>
      <c r="R808" s="149">
        <f>L808/H808</f>
        <v>711.02507208791212</v>
      </c>
    </row>
    <row r="809" spans="1:18" hidden="1" x14ac:dyDescent="0.35">
      <c r="A809" s="138">
        <v>1</v>
      </c>
      <c r="B809" s="139" t="s">
        <v>61</v>
      </c>
      <c r="C809" s="139" t="s">
        <v>503</v>
      </c>
      <c r="D809" s="139" t="s">
        <v>138</v>
      </c>
      <c r="E809" s="139" t="s">
        <v>504</v>
      </c>
      <c r="F809" s="139" t="s">
        <v>210</v>
      </c>
      <c r="G809" s="139" t="s">
        <v>505</v>
      </c>
      <c r="H809" s="140"/>
      <c r="I809" s="138"/>
      <c r="J809" s="141"/>
      <c r="K809" s="142"/>
      <c r="L809" s="143"/>
      <c r="M809" s="143"/>
      <c r="N809" s="139"/>
      <c r="O809" s="139"/>
      <c r="P809" s="139"/>
    </row>
    <row r="810" spans="1:18" hidden="1" x14ac:dyDescent="0.35">
      <c r="A810" s="138">
        <v>2</v>
      </c>
      <c r="B810" s="139" t="s">
        <v>61</v>
      </c>
      <c r="C810" s="139" t="s">
        <v>503</v>
      </c>
      <c r="D810" s="139" t="s">
        <v>138</v>
      </c>
      <c r="E810" s="139" t="s">
        <v>504</v>
      </c>
      <c r="F810" s="139" t="s">
        <v>180</v>
      </c>
      <c r="G810" s="139" t="s">
        <v>1204</v>
      </c>
      <c r="H810" s="140">
        <v>2224</v>
      </c>
      <c r="I810" s="138">
        <v>2</v>
      </c>
      <c r="J810" s="143">
        <f>สกลนคร!F125</f>
        <v>349310.18</v>
      </c>
      <c r="K810" s="142">
        <f>สกลนคร!AH125</f>
        <v>442825.41</v>
      </c>
      <c r="L810" s="143">
        <f>สกลนคร!AI125</f>
        <v>2215995.37</v>
      </c>
      <c r="M810" s="143">
        <f>สกลนคร!AJ125</f>
        <v>2092063.1600000001</v>
      </c>
      <c r="N810" s="139"/>
      <c r="O810" s="139"/>
      <c r="P810" s="139"/>
      <c r="Q810" s="131">
        <f t="shared" si="93"/>
        <v>123932.20999999996</v>
      </c>
      <c r="R810" s="132">
        <f t="shared" si="94"/>
        <v>996.40079586330944</v>
      </c>
    </row>
    <row r="811" spans="1:18" hidden="1" x14ac:dyDescent="0.35">
      <c r="A811" s="138">
        <v>3</v>
      </c>
      <c r="B811" s="139" t="s">
        <v>61</v>
      </c>
      <c r="C811" s="139" t="s">
        <v>503</v>
      </c>
      <c r="D811" s="139" t="s">
        <v>138</v>
      </c>
      <c r="E811" s="139" t="s">
        <v>504</v>
      </c>
      <c r="F811" s="139" t="s">
        <v>180</v>
      </c>
      <c r="G811" s="139" t="s">
        <v>1205</v>
      </c>
      <c r="H811" s="140">
        <v>6948</v>
      </c>
      <c r="I811" s="138">
        <v>5</v>
      </c>
      <c r="J811" s="143">
        <f>สกลนคร!F126</f>
        <v>159397.34</v>
      </c>
      <c r="K811" s="142">
        <f>สกลนคร!AH126</f>
        <v>257952.53</v>
      </c>
      <c r="L811" s="143">
        <f>สกลนคร!AI126</f>
        <v>4797752.92</v>
      </c>
      <c r="M811" s="143">
        <f>สกลนคร!AJ126</f>
        <v>4492632.5299999993</v>
      </c>
      <c r="N811" s="139"/>
      <c r="O811" s="139"/>
      <c r="P811" s="139"/>
      <c r="Q811" s="131">
        <f t="shared" si="93"/>
        <v>305120.3900000006</v>
      </c>
      <c r="R811" s="132">
        <f t="shared" si="94"/>
        <v>690.52287276914217</v>
      </c>
    </row>
    <row r="812" spans="1:18" hidden="1" x14ac:dyDescent="0.35">
      <c r="A812" s="138">
        <v>4</v>
      </c>
      <c r="B812" s="139" t="s">
        <v>61</v>
      </c>
      <c r="C812" s="139" t="s">
        <v>503</v>
      </c>
      <c r="D812" s="139" t="s">
        <v>138</v>
      </c>
      <c r="E812" s="139" t="s">
        <v>504</v>
      </c>
      <c r="F812" s="139" t="s">
        <v>180</v>
      </c>
      <c r="G812" s="139" t="s">
        <v>1206</v>
      </c>
      <c r="H812" s="140">
        <v>2265</v>
      </c>
      <c r="I812" s="138">
        <v>2</v>
      </c>
      <c r="J812" s="143">
        <f>สกลนคร!F127</f>
        <v>166201.04</v>
      </c>
      <c r="K812" s="142">
        <f>สกลนคร!AH127</f>
        <v>170974.77000000002</v>
      </c>
      <c r="L812" s="143">
        <f>สกลนคร!AI127</f>
        <v>2127885.42</v>
      </c>
      <c r="M812" s="143">
        <f>สกลนคร!AJ127</f>
        <v>2092561.27</v>
      </c>
      <c r="N812" s="139"/>
      <c r="O812" s="139"/>
      <c r="P812" s="139"/>
      <c r="Q812" s="131">
        <f t="shared" si="93"/>
        <v>35324.149999999907</v>
      </c>
      <c r="R812" s="132">
        <f t="shared" si="94"/>
        <v>939.46376158940393</v>
      </c>
    </row>
    <row r="813" spans="1:18" hidden="1" x14ac:dyDescent="0.35">
      <c r="A813" s="138">
        <v>5</v>
      </c>
      <c r="B813" s="139" t="s">
        <v>61</v>
      </c>
      <c r="C813" s="139" t="s">
        <v>503</v>
      </c>
      <c r="D813" s="139" t="s">
        <v>138</v>
      </c>
      <c r="E813" s="139" t="s">
        <v>504</v>
      </c>
      <c r="F813" s="139" t="s">
        <v>180</v>
      </c>
      <c r="G813" s="139" t="s">
        <v>1207</v>
      </c>
      <c r="H813" s="140">
        <v>4502</v>
      </c>
      <c r="I813" s="138">
        <v>4</v>
      </c>
      <c r="J813" s="143">
        <f>สกลนคร!F128</f>
        <v>343933.4</v>
      </c>
      <c r="K813" s="142">
        <f>สกลนคร!AH128</f>
        <v>470963.14</v>
      </c>
      <c r="L813" s="143">
        <f>สกลนคร!AI128</f>
        <v>3784514.31</v>
      </c>
      <c r="M813" s="143">
        <f>สกลนคร!AJ128</f>
        <v>3544068.8899999997</v>
      </c>
      <c r="N813" s="139"/>
      <c r="O813" s="139"/>
      <c r="P813" s="139"/>
      <c r="Q813" s="131">
        <f t="shared" si="93"/>
        <v>240445.42000000039</v>
      </c>
      <c r="R813" s="132">
        <f t="shared" si="94"/>
        <v>840.62956685917368</v>
      </c>
    </row>
    <row r="814" spans="1:18" hidden="1" x14ac:dyDescent="0.35">
      <c r="A814" s="138">
        <v>6</v>
      </c>
      <c r="B814" s="139" t="s">
        <v>61</v>
      </c>
      <c r="C814" s="139" t="s">
        <v>503</v>
      </c>
      <c r="D814" s="139" t="s">
        <v>138</v>
      </c>
      <c r="E814" s="139" t="s">
        <v>504</v>
      </c>
      <c r="F814" s="139" t="s">
        <v>180</v>
      </c>
      <c r="G814" s="139" t="s">
        <v>1208</v>
      </c>
      <c r="H814" s="140">
        <v>6455</v>
      </c>
      <c r="I814" s="138">
        <v>5</v>
      </c>
      <c r="J814" s="143">
        <f>สกลนคร!F129</f>
        <v>772340.21</v>
      </c>
      <c r="K814" s="142">
        <f>สกลนคร!AH129</f>
        <v>854068.85</v>
      </c>
      <c r="L814" s="143">
        <f>สกลนคร!AI129</f>
        <v>3790160.9099999997</v>
      </c>
      <c r="M814" s="143">
        <f>สกลนคร!AJ129</f>
        <v>3517061.75</v>
      </c>
      <c r="N814" s="139"/>
      <c r="O814" s="139"/>
      <c r="P814" s="139"/>
      <c r="Q814" s="131">
        <f t="shared" si="93"/>
        <v>273099.15999999968</v>
      </c>
      <c r="R814" s="132">
        <f t="shared" si="94"/>
        <v>587.16667854376442</v>
      </c>
    </row>
    <row r="815" spans="1:18" hidden="1" x14ac:dyDescent="0.35">
      <c r="A815" s="138">
        <v>7</v>
      </c>
      <c r="B815" s="139" t="s">
        <v>61</v>
      </c>
      <c r="C815" s="139" t="s">
        <v>503</v>
      </c>
      <c r="D815" s="139" t="s">
        <v>138</v>
      </c>
      <c r="E815" s="139" t="s">
        <v>504</v>
      </c>
      <c r="F815" s="139" t="s">
        <v>180</v>
      </c>
      <c r="G815" s="139" t="s">
        <v>1209</v>
      </c>
      <c r="H815" s="140">
        <v>1661</v>
      </c>
      <c r="I815" s="138">
        <v>2</v>
      </c>
      <c r="J815" s="143">
        <f>สกลนคร!F130</f>
        <v>158252.07</v>
      </c>
      <c r="K815" s="142">
        <f>สกลนคร!AH130</f>
        <v>201372.77000000002</v>
      </c>
      <c r="L815" s="143">
        <f>สกลนคร!AI130</f>
        <v>2194564.79</v>
      </c>
      <c r="M815" s="143">
        <f>สกลนคร!AJ130</f>
        <v>2105130.98</v>
      </c>
      <c r="N815" s="139"/>
      <c r="O815" s="139"/>
      <c r="P815" s="139"/>
      <c r="Q815" s="131">
        <f t="shared" si="93"/>
        <v>89433.810000000056</v>
      </c>
      <c r="R815" s="132">
        <f t="shared" si="94"/>
        <v>1321.2310596026491</v>
      </c>
    </row>
    <row r="816" spans="1:18" hidden="1" x14ac:dyDescent="0.35">
      <c r="A816" s="138">
        <v>8</v>
      </c>
      <c r="B816" s="139" t="s">
        <v>61</v>
      </c>
      <c r="C816" s="139" t="s">
        <v>503</v>
      </c>
      <c r="D816" s="139" t="s">
        <v>138</v>
      </c>
      <c r="E816" s="139" t="s">
        <v>504</v>
      </c>
      <c r="F816" s="139" t="s">
        <v>180</v>
      </c>
      <c r="G816" s="139" t="s">
        <v>1210</v>
      </c>
      <c r="H816" s="140">
        <v>1935</v>
      </c>
      <c r="I816" s="138">
        <v>2</v>
      </c>
      <c r="J816" s="143">
        <f>สกลนคร!F131</f>
        <v>231081.65</v>
      </c>
      <c r="K816" s="142">
        <f>สกลนคร!AH131</f>
        <v>280408.65999999997</v>
      </c>
      <c r="L816" s="143">
        <f>สกลนคร!AI131</f>
        <v>1934300.1600000001</v>
      </c>
      <c r="M816" s="143">
        <f>สกลนคร!AJ131</f>
        <v>1935280.18</v>
      </c>
      <c r="N816" s="139"/>
      <c r="O816" s="139"/>
      <c r="P816" s="139"/>
      <c r="Q816" s="131">
        <f t="shared" si="93"/>
        <v>-980.0199999997858</v>
      </c>
      <c r="R816" s="132">
        <f t="shared" si="94"/>
        <v>999.63832558139541</v>
      </c>
    </row>
    <row r="817" spans="1:18" hidden="1" x14ac:dyDescent="0.35">
      <c r="A817" s="138">
        <v>9</v>
      </c>
      <c r="B817" s="139" t="s">
        <v>61</v>
      </c>
      <c r="C817" s="139" t="s">
        <v>503</v>
      </c>
      <c r="D817" s="139" t="s">
        <v>138</v>
      </c>
      <c r="E817" s="139" t="s">
        <v>504</v>
      </c>
      <c r="F817" s="139" t="s">
        <v>180</v>
      </c>
      <c r="G817" s="139" t="s">
        <v>1211</v>
      </c>
      <c r="H817" s="140">
        <v>4296</v>
      </c>
      <c r="I817" s="138">
        <v>3</v>
      </c>
      <c r="J817" s="143">
        <f>สกลนคร!F132</f>
        <v>327126.19</v>
      </c>
      <c r="K817" s="142">
        <f>สกลนคร!AH132</f>
        <v>361915.83</v>
      </c>
      <c r="L817" s="143">
        <f>สกลนคร!AI132</f>
        <v>3083793.8200000003</v>
      </c>
      <c r="M817" s="143">
        <f>สกลนคร!AJ132</f>
        <v>3017973.7700000005</v>
      </c>
      <c r="N817" s="139"/>
      <c r="O817" s="139"/>
      <c r="P817" s="139"/>
      <c r="Q817" s="131">
        <f t="shared" si="93"/>
        <v>65820.049999999814</v>
      </c>
      <c r="R817" s="132">
        <f t="shared" si="94"/>
        <v>717.82910148975793</v>
      </c>
    </row>
    <row r="818" spans="1:18" hidden="1" x14ac:dyDescent="0.35">
      <c r="A818" s="138">
        <v>10</v>
      </c>
      <c r="B818" s="139" t="s">
        <v>61</v>
      </c>
      <c r="C818" s="139" t="s">
        <v>503</v>
      </c>
      <c r="D818" s="139" t="s">
        <v>138</v>
      </c>
      <c r="E818" s="139" t="s">
        <v>504</v>
      </c>
      <c r="F818" s="139" t="s">
        <v>180</v>
      </c>
      <c r="G818" s="139" t="s">
        <v>1212</v>
      </c>
      <c r="H818" s="140">
        <v>4985</v>
      </c>
      <c r="I818" s="138">
        <v>4</v>
      </c>
      <c r="J818" s="143">
        <f>สกลนคร!F133</f>
        <v>487541.72</v>
      </c>
      <c r="K818" s="142">
        <f>สกลนคร!AH133</f>
        <v>631354.14</v>
      </c>
      <c r="L818" s="143">
        <f>สกลนคร!AI133</f>
        <v>2929043.69</v>
      </c>
      <c r="M818" s="143">
        <f>สกลนคร!AJ133</f>
        <v>2945219.9499999997</v>
      </c>
      <c r="N818" s="139"/>
      <c r="O818" s="139"/>
      <c r="P818" s="139"/>
      <c r="Q818" s="131">
        <f t="shared" si="93"/>
        <v>-16176.259999999776</v>
      </c>
      <c r="R818" s="132">
        <f t="shared" si="94"/>
        <v>587.57145235707117</v>
      </c>
    </row>
    <row r="819" spans="1:18" hidden="1" x14ac:dyDescent="0.35">
      <c r="A819" s="138">
        <v>11</v>
      </c>
      <c r="B819" s="139" t="s">
        <v>61</v>
      </c>
      <c r="C819" s="139" t="s">
        <v>503</v>
      </c>
      <c r="D819" s="139" t="s">
        <v>138</v>
      </c>
      <c r="E819" s="139" t="s">
        <v>504</v>
      </c>
      <c r="F819" s="139" t="s">
        <v>180</v>
      </c>
      <c r="G819" s="139" t="s">
        <v>1213</v>
      </c>
      <c r="H819" s="140">
        <v>6488</v>
      </c>
      <c r="I819" s="138">
        <v>5</v>
      </c>
      <c r="J819" s="143">
        <f>สกลนคร!F134</f>
        <v>40050.870000000003</v>
      </c>
      <c r="K819" s="142">
        <f>สกลนคร!AH134</f>
        <v>216174.18</v>
      </c>
      <c r="L819" s="143">
        <f>สกลนคร!AI134</f>
        <v>2962925.2800000003</v>
      </c>
      <c r="M819" s="143">
        <f>สกลนคร!AJ134</f>
        <v>3307613.2300000004</v>
      </c>
      <c r="N819" s="139"/>
      <c r="O819" s="139"/>
      <c r="P819" s="139"/>
      <c r="Q819" s="131">
        <f t="shared" si="93"/>
        <v>-344687.95000000019</v>
      </c>
      <c r="R819" s="132">
        <f t="shared" si="94"/>
        <v>456.67775585696677</v>
      </c>
    </row>
    <row r="820" spans="1:18" hidden="1" x14ac:dyDescent="0.35">
      <c r="A820" s="138">
        <v>12</v>
      </c>
      <c r="B820" s="139" t="s">
        <v>61</v>
      </c>
      <c r="C820" s="139" t="s">
        <v>503</v>
      </c>
      <c r="D820" s="139" t="s">
        <v>138</v>
      </c>
      <c r="E820" s="139" t="s">
        <v>504</v>
      </c>
      <c r="F820" s="139" t="s">
        <v>180</v>
      </c>
      <c r="G820" s="139" t="s">
        <v>1214</v>
      </c>
      <c r="H820" s="140">
        <v>789</v>
      </c>
      <c r="I820" s="138">
        <v>1</v>
      </c>
      <c r="J820" s="143">
        <f>สกลนคร!F135</f>
        <v>121759.02</v>
      </c>
      <c r="K820" s="142">
        <f>สกลนคร!AH135</f>
        <v>156492.36000000002</v>
      </c>
      <c r="L820" s="143">
        <f>สกลนคร!AI135</f>
        <v>1950321.3900000001</v>
      </c>
      <c r="M820" s="143">
        <f>สกลนคร!AJ135</f>
        <v>1876705.1400000001</v>
      </c>
      <c r="N820" s="139"/>
      <c r="O820" s="139"/>
      <c r="P820" s="139"/>
      <c r="Q820" s="131">
        <f t="shared" si="93"/>
        <v>73616.25</v>
      </c>
      <c r="R820" s="132">
        <f t="shared" si="94"/>
        <v>2471.8902281368823</v>
      </c>
    </row>
    <row r="821" spans="1:18" s="150" customFormat="1" hidden="1" x14ac:dyDescent="0.35">
      <c r="A821" s="144">
        <v>11</v>
      </c>
      <c r="B821" s="145" t="s">
        <v>61</v>
      </c>
      <c r="C821" s="145"/>
      <c r="D821" s="145"/>
      <c r="E821" s="145" t="s">
        <v>77</v>
      </c>
      <c r="F821" s="145"/>
      <c r="G821" s="145" t="s">
        <v>506</v>
      </c>
      <c r="H821" s="151">
        <f>SUM(H809:H820)</f>
        <v>42548</v>
      </c>
      <c r="I821" s="144"/>
      <c r="J821" s="147">
        <f>SUM(J809:J820)</f>
        <v>3156993.69</v>
      </c>
      <c r="K821" s="147">
        <f t="shared" ref="K821:M821" si="98">SUM(K809:K820)</f>
        <v>4044502.6400000006</v>
      </c>
      <c r="L821" s="147">
        <f t="shared" si="98"/>
        <v>31771258.060000006</v>
      </c>
      <c r="M821" s="147">
        <f t="shared" si="98"/>
        <v>30926310.849999998</v>
      </c>
      <c r="N821" s="145">
        <v>11</v>
      </c>
      <c r="O821" s="145">
        <v>11</v>
      </c>
      <c r="P821" s="145">
        <f>N821-O821</f>
        <v>0</v>
      </c>
      <c r="Q821" s="148">
        <f t="shared" si="93"/>
        <v>844947.21000000834</v>
      </c>
      <c r="R821" s="149">
        <f>L821/H821</f>
        <v>746.71566372097413</v>
      </c>
    </row>
    <row r="822" spans="1:18" hidden="1" x14ac:dyDescent="0.35">
      <c r="A822" s="138">
        <v>1</v>
      </c>
      <c r="B822" s="139" t="s">
        <v>61</v>
      </c>
      <c r="C822" s="139" t="s">
        <v>507</v>
      </c>
      <c r="D822" s="139" t="s">
        <v>154</v>
      </c>
      <c r="E822" s="139" t="s">
        <v>508</v>
      </c>
      <c r="F822" s="139" t="s">
        <v>210</v>
      </c>
      <c r="G822" s="139" t="s">
        <v>509</v>
      </c>
      <c r="H822" s="140"/>
      <c r="I822" s="138"/>
      <c r="J822" s="141"/>
      <c r="K822" s="142"/>
      <c r="L822" s="143"/>
      <c r="M822" s="143"/>
      <c r="N822" s="139"/>
      <c r="O822" s="139"/>
      <c r="P822" s="139"/>
    </row>
    <row r="823" spans="1:18" hidden="1" x14ac:dyDescent="0.35">
      <c r="A823" s="138">
        <v>2</v>
      </c>
      <c r="B823" s="139" t="s">
        <v>61</v>
      </c>
      <c r="C823" s="139" t="s">
        <v>507</v>
      </c>
      <c r="D823" s="139" t="s">
        <v>154</v>
      </c>
      <c r="E823" s="139" t="s">
        <v>508</v>
      </c>
      <c r="F823" s="139" t="s">
        <v>180</v>
      </c>
      <c r="G823" s="139" t="s">
        <v>1215</v>
      </c>
      <c r="H823" s="140">
        <v>8307</v>
      </c>
      <c r="I823" s="138">
        <v>5</v>
      </c>
      <c r="J823" s="143">
        <f>สกลนคร!F136</f>
        <v>615138.46</v>
      </c>
      <c r="K823" s="142">
        <f>สกลนคร!AH136</f>
        <v>733467.7</v>
      </c>
      <c r="L823" s="143">
        <f>สกลนคร!AI136</f>
        <v>5984137.6999999993</v>
      </c>
      <c r="M823" s="143">
        <f>สกลนคร!AJ136</f>
        <v>5475811.1699999999</v>
      </c>
      <c r="N823" s="139"/>
      <c r="O823" s="139"/>
      <c r="P823" s="139"/>
      <c r="Q823" s="131">
        <f t="shared" si="93"/>
        <v>508326.52999999933</v>
      </c>
      <c r="R823" s="132">
        <f t="shared" si="94"/>
        <v>720.37290237149386</v>
      </c>
    </row>
    <row r="824" spans="1:18" hidden="1" x14ac:dyDescent="0.35">
      <c r="A824" s="138">
        <v>3</v>
      </c>
      <c r="B824" s="139" t="s">
        <v>61</v>
      </c>
      <c r="C824" s="139" t="s">
        <v>507</v>
      </c>
      <c r="D824" s="139" t="s">
        <v>154</v>
      </c>
      <c r="E824" s="139" t="s">
        <v>508</v>
      </c>
      <c r="F824" s="139" t="s">
        <v>180</v>
      </c>
      <c r="G824" s="139" t="s">
        <v>1216</v>
      </c>
      <c r="H824" s="140">
        <v>4857</v>
      </c>
      <c r="I824" s="138">
        <v>4</v>
      </c>
      <c r="J824" s="143">
        <f>สกลนคร!F137</f>
        <v>390707.04</v>
      </c>
      <c r="K824" s="142">
        <f>สกลนคร!AH137</f>
        <v>657806.21</v>
      </c>
      <c r="L824" s="143">
        <f>สกลนคร!AI137</f>
        <v>4334831.51</v>
      </c>
      <c r="M824" s="143">
        <f>สกลนคร!AJ137</f>
        <v>3863436.07</v>
      </c>
      <c r="N824" s="139"/>
      <c r="O824" s="139"/>
      <c r="P824" s="139"/>
      <c r="Q824" s="131">
        <f t="shared" si="93"/>
        <v>471395.43999999994</v>
      </c>
      <c r="R824" s="132">
        <f t="shared" si="94"/>
        <v>892.49156063413625</v>
      </c>
    </row>
    <row r="825" spans="1:18" hidden="1" x14ac:dyDescent="0.35">
      <c r="A825" s="138">
        <v>4</v>
      </c>
      <c r="B825" s="139" t="s">
        <v>61</v>
      </c>
      <c r="C825" s="139" t="s">
        <v>507</v>
      </c>
      <c r="D825" s="139" t="s">
        <v>154</v>
      </c>
      <c r="E825" s="139" t="s">
        <v>508</v>
      </c>
      <c r="F825" s="139" t="s">
        <v>180</v>
      </c>
      <c r="G825" s="139" t="s">
        <v>1217</v>
      </c>
      <c r="H825" s="140">
        <v>4343</v>
      </c>
      <c r="I825" s="138">
        <v>3</v>
      </c>
      <c r="J825" s="143">
        <f>สกลนคร!F138</f>
        <v>275562.14</v>
      </c>
      <c r="K825" s="142">
        <f>สกลนคร!AH138</f>
        <v>474963.46</v>
      </c>
      <c r="L825" s="143">
        <f>สกลนคร!AI138</f>
        <v>3487892.7</v>
      </c>
      <c r="M825" s="143">
        <f>สกลนคร!AJ138</f>
        <v>3452640.47</v>
      </c>
      <c r="N825" s="139"/>
      <c r="O825" s="139"/>
      <c r="P825" s="139"/>
      <c r="Q825" s="131">
        <f t="shared" si="93"/>
        <v>35252.229999999981</v>
      </c>
      <c r="R825" s="132">
        <f t="shared" si="94"/>
        <v>803.10676951416076</v>
      </c>
    </row>
    <row r="826" spans="1:18" hidden="1" x14ac:dyDescent="0.35">
      <c r="A826" s="138">
        <v>5</v>
      </c>
      <c r="B826" s="139" t="s">
        <v>61</v>
      </c>
      <c r="C826" s="139" t="s">
        <v>507</v>
      </c>
      <c r="D826" s="139" t="s">
        <v>154</v>
      </c>
      <c r="E826" s="139" t="s">
        <v>508</v>
      </c>
      <c r="F826" s="139" t="s">
        <v>180</v>
      </c>
      <c r="G826" s="139" t="s">
        <v>1218</v>
      </c>
      <c r="H826" s="140">
        <v>4628</v>
      </c>
      <c r="I826" s="138">
        <v>4</v>
      </c>
      <c r="J826" s="143">
        <f>สกลนคร!F139</f>
        <v>502907.45</v>
      </c>
      <c r="K826" s="142">
        <f>สกลนคร!AH139</f>
        <v>627288.19999999995</v>
      </c>
      <c r="L826" s="143">
        <f>สกลนคร!AI139</f>
        <v>2500832.31</v>
      </c>
      <c r="M826" s="143">
        <f>สกลนคร!AJ139</f>
        <v>2195705.6399999997</v>
      </c>
      <c r="N826" s="139"/>
      <c r="O826" s="139"/>
      <c r="P826" s="139"/>
      <c r="Q826" s="131">
        <f t="shared" si="93"/>
        <v>305126.67000000039</v>
      </c>
      <c r="R826" s="132">
        <f t="shared" si="94"/>
        <v>540.36998919619703</v>
      </c>
    </row>
    <row r="827" spans="1:18" hidden="1" x14ac:dyDescent="0.35">
      <c r="A827" s="138">
        <v>6</v>
      </c>
      <c r="B827" s="139" t="s">
        <v>61</v>
      </c>
      <c r="C827" s="139" t="s">
        <v>507</v>
      </c>
      <c r="D827" s="139" t="s">
        <v>154</v>
      </c>
      <c r="E827" s="139" t="s">
        <v>508</v>
      </c>
      <c r="F827" s="139" t="s">
        <v>180</v>
      </c>
      <c r="G827" s="139" t="s">
        <v>1219</v>
      </c>
      <c r="H827" s="140">
        <v>5183</v>
      </c>
      <c r="I827" s="138">
        <v>4</v>
      </c>
      <c r="J827" s="143">
        <f>สกลนคร!F140</f>
        <v>255485.2</v>
      </c>
      <c r="K827" s="142">
        <f>สกลนคร!AH140</f>
        <v>580845.71</v>
      </c>
      <c r="L827" s="143">
        <f>สกลนคร!AI140</f>
        <v>3883204.9899999998</v>
      </c>
      <c r="M827" s="143">
        <f>สกลนคร!AJ140</f>
        <v>3608660.9899999998</v>
      </c>
      <c r="N827" s="139"/>
      <c r="O827" s="139"/>
      <c r="P827" s="139"/>
      <c r="Q827" s="131">
        <f t="shared" si="93"/>
        <v>274544</v>
      </c>
      <c r="R827" s="132">
        <f t="shared" si="94"/>
        <v>749.21956202971251</v>
      </c>
    </row>
    <row r="828" spans="1:18" hidden="1" x14ac:dyDescent="0.35">
      <c r="A828" s="138">
        <v>7</v>
      </c>
      <c r="B828" s="139" t="s">
        <v>61</v>
      </c>
      <c r="C828" s="139" t="s">
        <v>507</v>
      </c>
      <c r="D828" s="139" t="s">
        <v>154</v>
      </c>
      <c r="E828" s="139" t="s">
        <v>508</v>
      </c>
      <c r="F828" s="139" t="s">
        <v>180</v>
      </c>
      <c r="G828" s="139" t="s">
        <v>1220</v>
      </c>
      <c r="H828" s="140">
        <v>3400</v>
      </c>
      <c r="I828" s="138">
        <v>3</v>
      </c>
      <c r="J828" s="143">
        <f>สกลนคร!F141</f>
        <v>682703.8</v>
      </c>
      <c r="K828" s="142">
        <f>สกลนคร!AH141</f>
        <v>816141.64</v>
      </c>
      <c r="L828" s="143">
        <f>สกลนคร!AI141</f>
        <v>3707966.56</v>
      </c>
      <c r="M828" s="143">
        <f>สกลนคร!AJ141</f>
        <v>2964992</v>
      </c>
      <c r="N828" s="139"/>
      <c r="O828" s="139"/>
      <c r="P828" s="139"/>
      <c r="Q828" s="131">
        <f t="shared" si="93"/>
        <v>742974.56</v>
      </c>
      <c r="R828" s="132">
        <f t="shared" si="94"/>
        <v>1090.5784000000001</v>
      </c>
    </row>
    <row r="829" spans="1:18" hidden="1" x14ac:dyDescent="0.35">
      <c r="A829" s="138">
        <v>8</v>
      </c>
      <c r="B829" s="139" t="s">
        <v>61</v>
      </c>
      <c r="C829" s="139" t="s">
        <v>507</v>
      </c>
      <c r="D829" s="139" t="s">
        <v>154</v>
      </c>
      <c r="E829" s="139" t="s">
        <v>508</v>
      </c>
      <c r="F829" s="139" t="s">
        <v>180</v>
      </c>
      <c r="G829" s="139" t="s">
        <v>1221</v>
      </c>
      <c r="H829" s="140">
        <v>7272</v>
      </c>
      <c r="I829" s="138">
        <v>5</v>
      </c>
      <c r="J829" s="143">
        <f>สกลนคร!F142</f>
        <v>641890.85</v>
      </c>
      <c r="K829" s="142">
        <f>สกลนคร!AH142</f>
        <v>897302.21</v>
      </c>
      <c r="L829" s="143">
        <f>สกลนคร!AI142</f>
        <v>3694163.8200000003</v>
      </c>
      <c r="M829" s="143">
        <f>สกลนคร!AJ142</f>
        <v>2929411.14</v>
      </c>
      <c r="N829" s="139"/>
      <c r="O829" s="139"/>
      <c r="P829" s="139"/>
      <c r="Q829" s="131">
        <f t="shared" si="93"/>
        <v>764752.68000000017</v>
      </c>
      <c r="R829" s="132">
        <f t="shared" si="94"/>
        <v>507.9983250825083</v>
      </c>
    </row>
    <row r="830" spans="1:18" hidden="1" x14ac:dyDescent="0.35">
      <c r="A830" s="138">
        <v>9</v>
      </c>
      <c r="B830" s="139" t="s">
        <v>61</v>
      </c>
      <c r="C830" s="139" t="s">
        <v>507</v>
      </c>
      <c r="D830" s="139" t="s">
        <v>154</v>
      </c>
      <c r="E830" s="139" t="s">
        <v>508</v>
      </c>
      <c r="F830" s="139" t="s">
        <v>180</v>
      </c>
      <c r="G830" s="139" t="s">
        <v>1222</v>
      </c>
      <c r="H830" s="140">
        <v>4130</v>
      </c>
      <c r="I830" s="138">
        <v>3</v>
      </c>
      <c r="J830" s="143">
        <f>สกลนคร!F143</f>
        <v>508224.75</v>
      </c>
      <c r="K830" s="142">
        <f>สกลนคร!AH143</f>
        <v>567983.12</v>
      </c>
      <c r="L830" s="143">
        <f>สกลนคร!AI143</f>
        <v>3831442.1</v>
      </c>
      <c r="M830" s="143">
        <f>สกลนคร!AJ143</f>
        <v>3387786.4699999997</v>
      </c>
      <c r="N830" s="139"/>
      <c r="O830" s="139"/>
      <c r="P830" s="139"/>
      <c r="Q830" s="131">
        <f t="shared" si="93"/>
        <v>443655.63000000035</v>
      </c>
      <c r="R830" s="132">
        <f t="shared" si="94"/>
        <v>927.70995157384993</v>
      </c>
    </row>
    <row r="831" spans="1:18" hidden="1" x14ac:dyDescent="0.35">
      <c r="A831" s="138">
        <v>10</v>
      </c>
      <c r="B831" s="139" t="s">
        <v>61</v>
      </c>
      <c r="C831" s="139" t="s">
        <v>507</v>
      </c>
      <c r="D831" s="139" t="s">
        <v>154</v>
      </c>
      <c r="E831" s="139" t="s">
        <v>508</v>
      </c>
      <c r="F831" s="139" t="s">
        <v>180</v>
      </c>
      <c r="G831" s="139" t="s">
        <v>1223</v>
      </c>
      <c r="H831" s="140">
        <v>3177</v>
      </c>
      <c r="I831" s="138">
        <v>3</v>
      </c>
      <c r="J831" s="143">
        <f>สกลนคร!F144</f>
        <v>852037.37</v>
      </c>
      <c r="K831" s="142">
        <f>สกลนคร!AH144</f>
        <v>946249.06</v>
      </c>
      <c r="L831" s="143">
        <f>สกลนคร!AI144</f>
        <v>3778156.8</v>
      </c>
      <c r="M831" s="143">
        <f>สกลนคร!AJ144</f>
        <v>3027827.5</v>
      </c>
      <c r="N831" s="139"/>
      <c r="O831" s="139"/>
      <c r="P831" s="139"/>
      <c r="Q831" s="131">
        <f t="shared" si="93"/>
        <v>750329.29999999981</v>
      </c>
      <c r="R831" s="132">
        <f t="shared" si="94"/>
        <v>1189.2215297450425</v>
      </c>
    </row>
    <row r="832" spans="1:18" hidden="1" x14ac:dyDescent="0.35">
      <c r="A832" s="138">
        <v>11</v>
      </c>
      <c r="B832" s="139" t="s">
        <v>61</v>
      </c>
      <c r="C832" s="139" t="s">
        <v>507</v>
      </c>
      <c r="D832" s="139" t="s">
        <v>154</v>
      </c>
      <c r="E832" s="139" t="s">
        <v>508</v>
      </c>
      <c r="F832" s="139" t="s">
        <v>180</v>
      </c>
      <c r="G832" s="139" t="s">
        <v>1224</v>
      </c>
      <c r="H832" s="140">
        <v>5043</v>
      </c>
      <c r="I832" s="138">
        <v>4</v>
      </c>
      <c r="J832" s="143">
        <f>สกลนคร!F145</f>
        <v>287442.44</v>
      </c>
      <c r="K832" s="142">
        <f>สกลนคร!AH145</f>
        <v>410475.95</v>
      </c>
      <c r="L832" s="143">
        <f>สกลนคร!AI145</f>
        <v>4605738.29</v>
      </c>
      <c r="M832" s="143">
        <f>สกลนคร!AJ145</f>
        <v>3970003.7800000003</v>
      </c>
      <c r="N832" s="139"/>
      <c r="O832" s="139"/>
      <c r="P832" s="139"/>
      <c r="Q832" s="131">
        <f t="shared" si="93"/>
        <v>635734.50999999978</v>
      </c>
      <c r="R832" s="132">
        <f t="shared" si="94"/>
        <v>913.29333531628004</v>
      </c>
    </row>
    <row r="833" spans="1:18" hidden="1" x14ac:dyDescent="0.35">
      <c r="A833" s="138">
        <v>12</v>
      </c>
      <c r="B833" s="139" t="s">
        <v>61</v>
      </c>
      <c r="C833" s="139" t="s">
        <v>507</v>
      </c>
      <c r="D833" s="139" t="s">
        <v>154</v>
      </c>
      <c r="E833" s="139" t="s">
        <v>508</v>
      </c>
      <c r="F833" s="139" t="s">
        <v>180</v>
      </c>
      <c r="G833" s="139" t="s">
        <v>1225</v>
      </c>
      <c r="H833" s="140">
        <v>4781</v>
      </c>
      <c r="I833" s="138">
        <v>4</v>
      </c>
      <c r="J833" s="143">
        <f>สกลนคร!F146</f>
        <v>203151.91</v>
      </c>
      <c r="K833" s="142">
        <f>สกลนคร!AH146</f>
        <v>440097.97000000003</v>
      </c>
      <c r="L833" s="143">
        <f>สกลนคร!AI146</f>
        <v>4328120.58</v>
      </c>
      <c r="M833" s="143">
        <f>สกลนคร!AJ146</f>
        <v>4018673.91</v>
      </c>
      <c r="N833" s="139"/>
      <c r="O833" s="139"/>
      <c r="P833" s="139"/>
      <c r="Q833" s="131">
        <f t="shared" si="93"/>
        <v>309446.66999999993</v>
      </c>
      <c r="R833" s="132">
        <f t="shared" si="94"/>
        <v>905.27516837481699</v>
      </c>
    </row>
    <row r="834" spans="1:18" hidden="1" x14ac:dyDescent="0.35">
      <c r="A834" s="138">
        <v>13</v>
      </c>
      <c r="B834" s="139" t="s">
        <v>61</v>
      </c>
      <c r="C834" s="139" t="s">
        <v>507</v>
      </c>
      <c r="D834" s="139" t="s">
        <v>154</v>
      </c>
      <c r="E834" s="139" t="s">
        <v>508</v>
      </c>
      <c r="F834" s="139" t="s">
        <v>180</v>
      </c>
      <c r="G834" s="139" t="s">
        <v>1226</v>
      </c>
      <c r="H834" s="140">
        <v>7022</v>
      </c>
      <c r="I834" s="138">
        <v>5</v>
      </c>
      <c r="J834" s="143">
        <f>สกลนคร!F147</f>
        <v>566207.21</v>
      </c>
      <c r="K834" s="142">
        <f>สกลนคร!AH147</f>
        <v>987690.03</v>
      </c>
      <c r="L834" s="143">
        <f>สกลนคร!AI147</f>
        <v>4451305.2300000004</v>
      </c>
      <c r="M834" s="143">
        <f>สกลนคร!AJ147</f>
        <v>3593763.13</v>
      </c>
      <c r="N834" s="139"/>
      <c r="O834" s="139"/>
      <c r="P834" s="139"/>
      <c r="Q834" s="131">
        <f t="shared" si="93"/>
        <v>857542.10000000056</v>
      </c>
      <c r="R834" s="132">
        <f t="shared" si="94"/>
        <v>633.90846340074063</v>
      </c>
    </row>
    <row r="835" spans="1:18" hidden="1" x14ac:dyDescent="0.35">
      <c r="A835" s="138">
        <v>14</v>
      </c>
      <c r="B835" s="139" t="s">
        <v>61</v>
      </c>
      <c r="C835" s="139" t="s">
        <v>507</v>
      </c>
      <c r="D835" s="139" t="s">
        <v>154</v>
      </c>
      <c r="E835" s="139" t="s">
        <v>508</v>
      </c>
      <c r="F835" s="139" t="s">
        <v>180</v>
      </c>
      <c r="G835" s="139" t="s">
        <v>1227</v>
      </c>
      <c r="H835" s="140">
        <v>5099</v>
      </c>
      <c r="I835" s="138">
        <v>4</v>
      </c>
      <c r="J835" s="143">
        <f>สกลนคร!F148</f>
        <v>490745.46</v>
      </c>
      <c r="K835" s="142">
        <f>สกลนคร!AH148</f>
        <v>683654.57000000007</v>
      </c>
      <c r="L835" s="143">
        <f>สกลนคร!AI148</f>
        <v>3598035.3899999997</v>
      </c>
      <c r="M835" s="143">
        <f>สกลนคร!AJ148</f>
        <v>3246110.04</v>
      </c>
      <c r="N835" s="139"/>
      <c r="O835" s="139"/>
      <c r="P835" s="139"/>
      <c r="Q835" s="131">
        <f t="shared" si="93"/>
        <v>351925.34999999963</v>
      </c>
      <c r="R835" s="132">
        <f t="shared" si="94"/>
        <v>705.63549519513629</v>
      </c>
    </row>
    <row r="836" spans="1:18" hidden="1" x14ac:dyDescent="0.35">
      <c r="A836" s="138">
        <v>15</v>
      </c>
      <c r="B836" s="139" t="s">
        <v>61</v>
      </c>
      <c r="C836" s="139" t="s">
        <v>507</v>
      </c>
      <c r="D836" s="139" t="s">
        <v>154</v>
      </c>
      <c r="E836" s="139" t="s">
        <v>508</v>
      </c>
      <c r="F836" s="139" t="s">
        <v>180</v>
      </c>
      <c r="G836" s="139" t="s">
        <v>1228</v>
      </c>
      <c r="H836" s="140">
        <v>2341</v>
      </c>
      <c r="I836" s="138">
        <v>2</v>
      </c>
      <c r="J836" s="143">
        <f>สกลนคร!F149</f>
        <v>215311.47</v>
      </c>
      <c r="K836" s="142">
        <f>สกลนคร!AH149</f>
        <v>303205.64999999997</v>
      </c>
      <c r="L836" s="143">
        <f>สกลนคร!AI149</f>
        <v>1951736.02</v>
      </c>
      <c r="M836" s="143">
        <f>สกลนคร!AJ149</f>
        <v>1820604.15</v>
      </c>
      <c r="N836" s="139"/>
      <c r="O836" s="139"/>
      <c r="P836" s="139"/>
      <c r="Q836" s="131">
        <f t="shared" si="93"/>
        <v>131131.87000000011</v>
      </c>
      <c r="R836" s="132">
        <f t="shared" si="94"/>
        <v>833.71893208030758</v>
      </c>
    </row>
    <row r="837" spans="1:18" hidden="1" x14ac:dyDescent="0.35">
      <c r="A837" s="138">
        <v>16</v>
      </c>
      <c r="B837" s="139" t="s">
        <v>61</v>
      </c>
      <c r="C837" s="139" t="s">
        <v>507</v>
      </c>
      <c r="D837" s="139" t="s">
        <v>154</v>
      </c>
      <c r="E837" s="139" t="s">
        <v>508</v>
      </c>
      <c r="F837" s="139" t="s">
        <v>180</v>
      </c>
      <c r="G837" s="139" t="s">
        <v>1229</v>
      </c>
      <c r="H837" s="140">
        <v>1923</v>
      </c>
      <c r="I837" s="138">
        <v>2</v>
      </c>
      <c r="J837" s="143">
        <f>สกลนคร!F150</f>
        <v>301166.89</v>
      </c>
      <c r="K837" s="142">
        <f>สกลนคร!AH150</f>
        <v>430244.11</v>
      </c>
      <c r="L837" s="143">
        <f>สกลนคร!AI150</f>
        <v>3121113.68</v>
      </c>
      <c r="M837" s="143">
        <f>สกลนคร!AJ150</f>
        <v>2890456.8000000003</v>
      </c>
      <c r="N837" s="139"/>
      <c r="O837" s="139"/>
      <c r="P837" s="139"/>
      <c r="Q837" s="131">
        <f t="shared" si="93"/>
        <v>230656.87999999989</v>
      </c>
      <c r="R837" s="132">
        <f t="shared" si="94"/>
        <v>1623.0440353614144</v>
      </c>
    </row>
    <row r="838" spans="1:18" hidden="1" x14ac:dyDescent="0.35">
      <c r="A838" s="138">
        <v>17</v>
      </c>
      <c r="B838" s="139" t="s">
        <v>61</v>
      </c>
      <c r="C838" s="139" t="s">
        <v>507</v>
      </c>
      <c r="D838" s="139" t="s">
        <v>154</v>
      </c>
      <c r="E838" s="139" t="s">
        <v>508</v>
      </c>
      <c r="F838" s="139" t="s">
        <v>180</v>
      </c>
      <c r="G838" s="139" t="s">
        <v>1230</v>
      </c>
      <c r="H838" s="140">
        <v>1617</v>
      </c>
      <c r="I838" s="138">
        <v>2</v>
      </c>
      <c r="J838" s="143">
        <f>สกลนคร!F151</f>
        <v>194190.06</v>
      </c>
      <c r="K838" s="142">
        <f>สกลนคร!AH151</f>
        <v>325787.83</v>
      </c>
      <c r="L838" s="143">
        <f>สกลนคร!AI151</f>
        <v>1531991.72</v>
      </c>
      <c r="M838" s="143">
        <f>สกลนคร!AJ151</f>
        <v>1388957.4</v>
      </c>
      <c r="N838" s="139"/>
      <c r="O838" s="139"/>
      <c r="P838" s="139"/>
      <c r="Q838" s="131">
        <f t="shared" si="93"/>
        <v>143034.32000000007</v>
      </c>
      <c r="R838" s="132">
        <f t="shared" si="94"/>
        <v>947.42839826839827</v>
      </c>
    </row>
    <row r="839" spans="1:18" hidden="1" x14ac:dyDescent="0.35">
      <c r="A839" s="138">
        <v>18</v>
      </c>
      <c r="B839" s="139" t="s">
        <v>61</v>
      </c>
      <c r="C839" s="139" t="s">
        <v>507</v>
      </c>
      <c r="D839" s="139" t="s">
        <v>154</v>
      </c>
      <c r="E839" s="139" t="s">
        <v>508</v>
      </c>
      <c r="F839" s="139" t="s">
        <v>180</v>
      </c>
      <c r="G839" s="139" t="s">
        <v>1231</v>
      </c>
      <c r="H839" s="140">
        <v>1689</v>
      </c>
      <c r="I839" s="138">
        <v>2</v>
      </c>
      <c r="J839" s="143">
        <f>สกลนคร!F152</f>
        <v>148764.49</v>
      </c>
      <c r="K839" s="142">
        <f>สกลนคร!AH152</f>
        <v>219451.56</v>
      </c>
      <c r="L839" s="143">
        <f>สกลนคร!AI152</f>
        <v>2695544.31</v>
      </c>
      <c r="M839" s="143">
        <f>สกลนคร!AJ152</f>
        <v>2431678.66</v>
      </c>
      <c r="N839" s="139"/>
      <c r="O839" s="139"/>
      <c r="P839" s="139"/>
      <c r="Q839" s="131">
        <f t="shared" ref="Q839:Q902" si="99">L839-M839</f>
        <v>263865.64999999991</v>
      </c>
      <c r="R839" s="132">
        <f t="shared" ref="R839:R902" si="100">L839/H839</f>
        <v>1595.9409769094138</v>
      </c>
    </row>
    <row r="840" spans="1:18" hidden="1" x14ac:dyDescent="0.35">
      <c r="A840" s="138">
        <v>19</v>
      </c>
      <c r="B840" s="139" t="s">
        <v>61</v>
      </c>
      <c r="C840" s="139" t="s">
        <v>507</v>
      </c>
      <c r="D840" s="139" t="s">
        <v>154</v>
      </c>
      <c r="E840" s="139" t="s">
        <v>508</v>
      </c>
      <c r="F840" s="139" t="s">
        <v>180</v>
      </c>
      <c r="G840" s="139" t="s">
        <v>1232</v>
      </c>
      <c r="H840" s="140">
        <v>4089</v>
      </c>
      <c r="I840" s="138">
        <v>3</v>
      </c>
      <c r="J840" s="143">
        <f>สกลนคร!F153</f>
        <v>161774.29</v>
      </c>
      <c r="K840" s="142">
        <f>สกลนคร!AH153</f>
        <v>320474.73</v>
      </c>
      <c r="L840" s="143">
        <f>สกลนคร!AI153</f>
        <v>4365544.3100000005</v>
      </c>
      <c r="M840" s="143">
        <f>สกลนคร!AJ153</f>
        <v>4120777.8099999996</v>
      </c>
      <c r="N840" s="139"/>
      <c r="O840" s="139"/>
      <c r="P840" s="139"/>
      <c r="Q840" s="131">
        <f t="shared" si="99"/>
        <v>244766.50000000093</v>
      </c>
      <c r="R840" s="132">
        <f t="shared" si="100"/>
        <v>1067.6312814869164</v>
      </c>
    </row>
    <row r="841" spans="1:18" hidden="1" x14ac:dyDescent="0.35">
      <c r="A841" s="138">
        <v>20</v>
      </c>
      <c r="B841" s="139" t="s">
        <v>61</v>
      </c>
      <c r="C841" s="139" t="s">
        <v>507</v>
      </c>
      <c r="D841" s="139" t="s">
        <v>154</v>
      </c>
      <c r="E841" s="139" t="s">
        <v>508</v>
      </c>
      <c r="F841" s="139" t="s">
        <v>180</v>
      </c>
      <c r="G841" s="139" t="s">
        <v>1233</v>
      </c>
      <c r="H841" s="140">
        <v>5940</v>
      </c>
      <c r="I841" s="138">
        <v>4</v>
      </c>
      <c r="J841" s="143">
        <f>สกลนคร!F154</f>
        <v>696685.78</v>
      </c>
      <c r="K841" s="142">
        <f>สกลนคร!AH154</f>
        <v>854653.23</v>
      </c>
      <c r="L841" s="143">
        <f>สกลนคร!AI154</f>
        <v>3627248.75</v>
      </c>
      <c r="M841" s="143">
        <f>สกลนคร!AJ154</f>
        <v>3365268.86</v>
      </c>
      <c r="N841" s="139"/>
      <c r="O841" s="139"/>
      <c r="P841" s="139"/>
      <c r="Q841" s="131">
        <f t="shared" si="99"/>
        <v>261979.89000000013</v>
      </c>
      <c r="R841" s="132">
        <f t="shared" si="100"/>
        <v>610.64793771043776</v>
      </c>
    </row>
    <row r="842" spans="1:18" hidden="1" x14ac:dyDescent="0.35">
      <c r="A842" s="138">
        <v>21</v>
      </c>
      <c r="B842" s="139" t="s">
        <v>61</v>
      </c>
      <c r="C842" s="139" t="s">
        <v>507</v>
      </c>
      <c r="D842" s="139" t="s">
        <v>154</v>
      </c>
      <c r="E842" s="139" t="s">
        <v>508</v>
      </c>
      <c r="F842" s="139" t="s">
        <v>180</v>
      </c>
      <c r="G842" s="139" t="s">
        <v>1234</v>
      </c>
      <c r="H842" s="140">
        <v>3290</v>
      </c>
      <c r="I842" s="138">
        <v>3</v>
      </c>
      <c r="J842" s="143">
        <f>สกลนคร!F155</f>
        <v>416241.29</v>
      </c>
      <c r="K842" s="142">
        <f>สกลนคร!AH155</f>
        <v>514357.49</v>
      </c>
      <c r="L842" s="143">
        <f>สกลนคร!AI155</f>
        <v>3094004.77</v>
      </c>
      <c r="M842" s="143">
        <f>สกลนคร!AJ155</f>
        <v>3049736.17</v>
      </c>
      <c r="N842" s="139"/>
      <c r="O842" s="139"/>
      <c r="P842" s="139"/>
      <c r="Q842" s="131">
        <f t="shared" si="99"/>
        <v>44268.600000000093</v>
      </c>
      <c r="R842" s="132">
        <f t="shared" si="100"/>
        <v>940.42698176291799</v>
      </c>
    </row>
    <row r="843" spans="1:18" s="150" customFormat="1" hidden="1" x14ac:dyDescent="0.35">
      <c r="A843" s="144">
        <v>12</v>
      </c>
      <c r="B843" s="145" t="s">
        <v>61</v>
      </c>
      <c r="C843" s="145"/>
      <c r="D843" s="145"/>
      <c r="E843" s="145" t="s">
        <v>77</v>
      </c>
      <c r="F843" s="145"/>
      <c r="G843" s="145" t="s">
        <v>510</v>
      </c>
      <c r="H843" s="151">
        <f>SUM(H822:H842)</f>
        <v>88131</v>
      </c>
      <c r="I843" s="144"/>
      <c r="J843" s="147">
        <f>SUM(J822:J842)</f>
        <v>8406338.3499999996</v>
      </c>
      <c r="K843" s="147">
        <f t="shared" ref="K843:M843" si="101">SUM(K822:K842)</f>
        <v>11792140.430000002</v>
      </c>
      <c r="L843" s="147">
        <f t="shared" si="101"/>
        <v>72573011.540000007</v>
      </c>
      <c r="M843" s="147">
        <f t="shared" si="101"/>
        <v>64802302.159999996</v>
      </c>
      <c r="N843" s="145">
        <v>20</v>
      </c>
      <c r="O843" s="145">
        <v>20</v>
      </c>
      <c r="P843" s="145">
        <f>N843-O843</f>
        <v>0</v>
      </c>
      <c r="Q843" s="148">
        <f t="shared" si="99"/>
        <v>7770709.3800000101</v>
      </c>
      <c r="R843" s="149">
        <f>L843/H843</f>
        <v>823.46746933542124</v>
      </c>
    </row>
    <row r="844" spans="1:18" hidden="1" x14ac:dyDescent="0.35">
      <c r="A844" s="138">
        <v>1</v>
      </c>
      <c r="B844" s="139" t="s">
        <v>61</v>
      </c>
      <c r="C844" s="139" t="s">
        <v>511</v>
      </c>
      <c r="D844" s="139" t="s">
        <v>142</v>
      </c>
      <c r="E844" s="139" t="s">
        <v>512</v>
      </c>
      <c r="F844" s="139" t="s">
        <v>210</v>
      </c>
      <c r="G844" s="139" t="s">
        <v>513</v>
      </c>
      <c r="H844" s="140"/>
      <c r="I844" s="138"/>
      <c r="J844" s="141"/>
      <c r="K844" s="142"/>
      <c r="L844" s="143"/>
      <c r="M844" s="143"/>
      <c r="N844" s="139"/>
      <c r="O844" s="139"/>
      <c r="P844" s="139"/>
    </row>
    <row r="845" spans="1:18" hidden="1" x14ac:dyDescent="0.35">
      <c r="A845" s="138">
        <v>2</v>
      </c>
      <c r="B845" s="139" t="s">
        <v>61</v>
      </c>
      <c r="C845" s="139" t="s">
        <v>511</v>
      </c>
      <c r="D845" s="139" t="s">
        <v>142</v>
      </c>
      <c r="E845" s="139" t="s">
        <v>512</v>
      </c>
      <c r="F845" s="139" t="s">
        <v>180</v>
      </c>
      <c r="G845" s="139" t="s">
        <v>1235</v>
      </c>
      <c r="H845" s="140">
        <v>3875</v>
      </c>
      <c r="I845" s="138">
        <v>3</v>
      </c>
      <c r="J845" s="143">
        <f>สกลนคร!F156</f>
        <v>317821.8</v>
      </c>
      <c r="K845" s="142">
        <f>สกลนคร!AH156</f>
        <v>362968.1</v>
      </c>
      <c r="L845" s="143">
        <f>สกลนคร!AI156</f>
        <v>3413195.3899999997</v>
      </c>
      <c r="M845" s="143">
        <f>สกลนคร!AJ156</f>
        <v>3438986.98</v>
      </c>
      <c r="N845" s="139"/>
      <c r="O845" s="139"/>
      <c r="P845" s="139"/>
      <c r="Q845" s="131">
        <f t="shared" si="99"/>
        <v>-25791.590000000317</v>
      </c>
      <c r="R845" s="132">
        <f t="shared" si="100"/>
        <v>880.82461677419349</v>
      </c>
    </row>
    <row r="846" spans="1:18" hidden="1" x14ac:dyDescent="0.35">
      <c r="A846" s="138">
        <v>3</v>
      </c>
      <c r="B846" s="139" t="s">
        <v>61</v>
      </c>
      <c r="C846" s="139" t="s">
        <v>511</v>
      </c>
      <c r="D846" s="139" t="s">
        <v>142</v>
      </c>
      <c r="E846" s="139" t="s">
        <v>512</v>
      </c>
      <c r="F846" s="139" t="s">
        <v>180</v>
      </c>
      <c r="G846" s="139" t="s">
        <v>1236</v>
      </c>
      <c r="H846" s="140">
        <v>4209</v>
      </c>
      <c r="I846" s="138">
        <v>3</v>
      </c>
      <c r="J846" s="143">
        <f>สกลนคร!F157</f>
        <v>357937.6</v>
      </c>
      <c r="K846" s="142">
        <f>สกลนคร!AH157</f>
        <v>372705.16</v>
      </c>
      <c r="L846" s="143">
        <f>สกลนคร!AI157</f>
        <v>1731580.78</v>
      </c>
      <c r="M846" s="143">
        <f>สกลนคร!AJ157</f>
        <v>1603706.3</v>
      </c>
      <c r="N846" s="139"/>
      <c r="O846" s="139"/>
      <c r="P846" s="139"/>
      <c r="Q846" s="131">
        <f t="shared" si="99"/>
        <v>127874.47999999998</v>
      </c>
      <c r="R846" s="132">
        <f t="shared" si="100"/>
        <v>411.39956759325258</v>
      </c>
    </row>
    <row r="847" spans="1:18" hidden="1" x14ac:dyDescent="0.35">
      <c r="A847" s="138">
        <v>4</v>
      </c>
      <c r="B847" s="139" t="s">
        <v>61</v>
      </c>
      <c r="C847" s="139" t="s">
        <v>511</v>
      </c>
      <c r="D847" s="139" t="s">
        <v>142</v>
      </c>
      <c r="E847" s="139" t="s">
        <v>512</v>
      </c>
      <c r="F847" s="139" t="s">
        <v>180</v>
      </c>
      <c r="G847" s="139" t="s">
        <v>1237</v>
      </c>
      <c r="H847" s="140">
        <v>5209</v>
      </c>
      <c r="I847" s="138">
        <v>4</v>
      </c>
      <c r="J847" s="143">
        <f>สกลนคร!F158</f>
        <v>778096.69</v>
      </c>
      <c r="K847" s="142">
        <f>สกลนคร!AH158</f>
        <v>832420.53999999992</v>
      </c>
      <c r="L847" s="143">
        <f>สกลนคร!AI158</f>
        <v>3003259.79</v>
      </c>
      <c r="M847" s="143">
        <f>สกลนคร!AJ158</f>
        <v>2852306.46</v>
      </c>
      <c r="N847" s="139"/>
      <c r="O847" s="139"/>
      <c r="P847" s="139"/>
      <c r="Q847" s="131">
        <f t="shared" si="99"/>
        <v>150953.33000000007</v>
      </c>
      <c r="R847" s="132">
        <f t="shared" si="100"/>
        <v>576.5520810136303</v>
      </c>
    </row>
    <row r="848" spans="1:18" hidden="1" x14ac:dyDescent="0.35">
      <c r="A848" s="138">
        <v>5</v>
      </c>
      <c r="B848" s="139" t="s">
        <v>61</v>
      </c>
      <c r="C848" s="139" t="s">
        <v>511</v>
      </c>
      <c r="D848" s="139" t="s">
        <v>142</v>
      </c>
      <c r="E848" s="139" t="s">
        <v>512</v>
      </c>
      <c r="F848" s="139" t="s">
        <v>180</v>
      </c>
      <c r="G848" s="139" t="s">
        <v>1238</v>
      </c>
      <c r="H848" s="140">
        <v>5460</v>
      </c>
      <c r="I848" s="138">
        <v>4</v>
      </c>
      <c r="J848" s="143">
        <f>สกลนคร!F159</f>
        <v>628201.43999999994</v>
      </c>
      <c r="K848" s="142">
        <f>สกลนคร!AH159</f>
        <v>708518.96999999986</v>
      </c>
      <c r="L848" s="143">
        <f>สกลนคร!AI159</f>
        <v>2358762.67</v>
      </c>
      <c r="M848" s="143">
        <f>สกลนคร!AJ159</f>
        <v>2069815.99</v>
      </c>
      <c r="N848" s="139"/>
      <c r="O848" s="139"/>
      <c r="P848" s="139"/>
      <c r="Q848" s="131">
        <f t="shared" si="99"/>
        <v>288946.67999999993</v>
      </c>
      <c r="R848" s="132">
        <f t="shared" si="100"/>
        <v>432.007815018315</v>
      </c>
    </row>
    <row r="849" spans="1:18" s="150" customFormat="1" hidden="1" x14ac:dyDescent="0.35">
      <c r="A849" s="144">
        <v>13</v>
      </c>
      <c r="B849" s="145" t="s">
        <v>61</v>
      </c>
      <c r="C849" s="145"/>
      <c r="D849" s="145"/>
      <c r="E849" s="145" t="s">
        <v>77</v>
      </c>
      <c r="F849" s="145"/>
      <c r="G849" s="145" t="s">
        <v>514</v>
      </c>
      <c r="H849" s="151">
        <f>SUM(H845:H848)</f>
        <v>18753</v>
      </c>
      <c r="I849" s="144"/>
      <c r="J849" s="147">
        <f>SUM(J844:J848)</f>
        <v>2082057.5299999998</v>
      </c>
      <c r="K849" s="147">
        <f t="shared" ref="K849:M849" si="102">SUM(K844:K848)</f>
        <v>2276612.7699999996</v>
      </c>
      <c r="L849" s="147">
        <f t="shared" si="102"/>
        <v>10506798.629999999</v>
      </c>
      <c r="M849" s="147">
        <f t="shared" si="102"/>
        <v>9964815.7300000004</v>
      </c>
      <c r="N849" s="145">
        <v>4</v>
      </c>
      <c r="O849" s="145">
        <v>4</v>
      </c>
      <c r="P849" s="145">
        <f>N849-O849</f>
        <v>0</v>
      </c>
      <c r="Q849" s="148">
        <f t="shared" si="99"/>
        <v>541982.89999999851</v>
      </c>
      <c r="R849" s="149">
        <f>L849/H849</f>
        <v>560.27294992801149</v>
      </c>
    </row>
    <row r="850" spans="1:18" hidden="1" x14ac:dyDescent="0.35">
      <c r="A850" s="138">
        <v>1</v>
      </c>
      <c r="B850" s="139" t="s">
        <v>61</v>
      </c>
      <c r="C850" s="139" t="s">
        <v>515</v>
      </c>
      <c r="D850" s="139" t="s">
        <v>145</v>
      </c>
      <c r="E850" s="139" t="s">
        <v>516</v>
      </c>
      <c r="F850" s="139" t="s">
        <v>210</v>
      </c>
      <c r="G850" s="139" t="s">
        <v>517</v>
      </c>
      <c r="H850" s="140"/>
      <c r="I850" s="138"/>
      <c r="J850" s="141"/>
      <c r="K850" s="142"/>
      <c r="L850" s="143"/>
      <c r="M850" s="143"/>
      <c r="N850" s="139"/>
      <c r="O850" s="139"/>
      <c r="P850" s="139"/>
    </row>
    <row r="851" spans="1:18" hidden="1" x14ac:dyDescent="0.35">
      <c r="A851" s="138">
        <v>2</v>
      </c>
      <c r="B851" s="139" t="s">
        <v>61</v>
      </c>
      <c r="C851" s="139" t="s">
        <v>515</v>
      </c>
      <c r="D851" s="139" t="s">
        <v>145</v>
      </c>
      <c r="E851" s="139" t="s">
        <v>516</v>
      </c>
      <c r="F851" s="139" t="s">
        <v>180</v>
      </c>
      <c r="G851" s="139" t="s">
        <v>1239</v>
      </c>
      <c r="H851" s="140">
        <v>2090</v>
      </c>
      <c r="I851" s="138">
        <v>2</v>
      </c>
      <c r="J851" s="143">
        <f>สกลนคร!F160</f>
        <v>341514.88</v>
      </c>
      <c r="K851" s="142">
        <f>สกลนคร!AH160</f>
        <v>289280.13</v>
      </c>
      <c r="L851" s="143">
        <f>สกลนคร!AI160</f>
        <v>3293731</v>
      </c>
      <c r="M851" s="143">
        <f>สกลนคร!AJ160</f>
        <v>2860775.06</v>
      </c>
      <c r="N851" s="139"/>
      <c r="O851" s="139"/>
      <c r="P851" s="139"/>
      <c r="Q851" s="131">
        <f t="shared" si="99"/>
        <v>432955.93999999994</v>
      </c>
      <c r="R851" s="132">
        <f t="shared" si="100"/>
        <v>1575.9478468899522</v>
      </c>
    </row>
    <row r="852" spans="1:18" hidden="1" x14ac:dyDescent="0.35">
      <c r="A852" s="138">
        <v>3</v>
      </c>
      <c r="B852" s="139" t="s">
        <v>61</v>
      </c>
      <c r="C852" s="139" t="s">
        <v>515</v>
      </c>
      <c r="D852" s="139" t="s">
        <v>145</v>
      </c>
      <c r="E852" s="139" t="s">
        <v>516</v>
      </c>
      <c r="F852" s="139" t="s">
        <v>180</v>
      </c>
      <c r="G852" s="139" t="s">
        <v>1240</v>
      </c>
      <c r="H852" s="140">
        <v>3852</v>
      </c>
      <c r="I852" s="138">
        <v>3</v>
      </c>
      <c r="J852" s="143">
        <f>สกลนคร!F161</f>
        <v>308482.28999999998</v>
      </c>
      <c r="K852" s="142">
        <f>สกลนคร!AH161</f>
        <v>337987.61999999994</v>
      </c>
      <c r="L852" s="143">
        <f>สกลนคร!AI161</f>
        <v>5079912.9800000004</v>
      </c>
      <c r="M852" s="143">
        <f>สกลนคร!AJ161</f>
        <v>4071241.24</v>
      </c>
      <c r="N852" s="139"/>
      <c r="O852" s="139"/>
      <c r="P852" s="139"/>
      <c r="Q852" s="131">
        <f t="shared" si="99"/>
        <v>1008671.7400000002</v>
      </c>
      <c r="R852" s="132">
        <f t="shared" si="100"/>
        <v>1318.7728400830738</v>
      </c>
    </row>
    <row r="853" spans="1:18" hidden="1" x14ac:dyDescent="0.35">
      <c r="A853" s="138">
        <v>4</v>
      </c>
      <c r="B853" s="139" t="s">
        <v>61</v>
      </c>
      <c r="C853" s="139" t="s">
        <v>515</v>
      </c>
      <c r="D853" s="139" t="s">
        <v>145</v>
      </c>
      <c r="E853" s="139" t="s">
        <v>516</v>
      </c>
      <c r="F853" s="139" t="s">
        <v>180</v>
      </c>
      <c r="G853" s="139" t="s">
        <v>1241</v>
      </c>
      <c r="H853" s="140">
        <v>4000</v>
      </c>
      <c r="I853" s="138">
        <v>3</v>
      </c>
      <c r="J853" s="143">
        <f>สกลนคร!F162</f>
        <v>225902.88</v>
      </c>
      <c r="K853" s="142">
        <f>สกลนคร!AH162</f>
        <v>242836.32</v>
      </c>
      <c r="L853" s="143">
        <f>สกลนคร!AI162</f>
        <v>4219086.24</v>
      </c>
      <c r="M853" s="143">
        <f>สกลนคร!AJ162</f>
        <v>2986496.23</v>
      </c>
      <c r="N853" s="139"/>
      <c r="O853" s="139"/>
      <c r="P853" s="139"/>
      <c r="Q853" s="131">
        <f t="shared" si="99"/>
        <v>1232590.0100000002</v>
      </c>
      <c r="R853" s="132">
        <f t="shared" si="100"/>
        <v>1054.7715600000001</v>
      </c>
    </row>
    <row r="854" spans="1:18" hidden="1" x14ac:dyDescent="0.35">
      <c r="A854" s="138">
        <v>5</v>
      </c>
      <c r="B854" s="139" t="s">
        <v>61</v>
      </c>
      <c r="C854" s="139" t="s">
        <v>515</v>
      </c>
      <c r="D854" s="139" t="s">
        <v>145</v>
      </c>
      <c r="E854" s="139" t="s">
        <v>516</v>
      </c>
      <c r="F854" s="139" t="s">
        <v>180</v>
      </c>
      <c r="G854" s="139" t="s">
        <v>1242</v>
      </c>
      <c r="H854" s="140">
        <v>5502</v>
      </c>
      <c r="I854" s="138">
        <v>4</v>
      </c>
      <c r="J854" s="143">
        <f>สกลนคร!F163</f>
        <v>478637.54</v>
      </c>
      <c r="K854" s="142">
        <f>สกลนคร!AH163</f>
        <v>517912.48</v>
      </c>
      <c r="L854" s="143">
        <f>สกลนคร!AI163</f>
        <v>3730306.39</v>
      </c>
      <c r="M854" s="143">
        <f>สกลนคร!AJ163</f>
        <v>3852641.4099999997</v>
      </c>
      <c r="N854" s="139"/>
      <c r="O854" s="139"/>
      <c r="P854" s="139"/>
      <c r="Q854" s="131">
        <f t="shared" si="99"/>
        <v>-122335.01999999955</v>
      </c>
      <c r="R854" s="132">
        <f t="shared" si="100"/>
        <v>677.99098327880768</v>
      </c>
    </row>
    <row r="855" spans="1:18" s="150" customFormat="1" hidden="1" x14ac:dyDescent="0.35">
      <c r="A855" s="144">
        <v>14</v>
      </c>
      <c r="B855" s="145" t="s">
        <v>61</v>
      </c>
      <c r="C855" s="145"/>
      <c r="D855" s="145"/>
      <c r="E855" s="145" t="s">
        <v>77</v>
      </c>
      <c r="F855" s="145"/>
      <c r="G855" s="145" t="s">
        <v>518</v>
      </c>
      <c r="H855" s="151">
        <f>SUM(H851:H854)</f>
        <v>15444</v>
      </c>
      <c r="I855" s="144"/>
      <c r="J855" s="147">
        <f>SUM(J850:J854)</f>
        <v>1354537.5899999999</v>
      </c>
      <c r="K855" s="147">
        <f t="shared" ref="K855:M855" si="103">SUM(K850:K854)</f>
        <v>1388016.55</v>
      </c>
      <c r="L855" s="147">
        <f t="shared" si="103"/>
        <v>16323036.610000001</v>
      </c>
      <c r="M855" s="147">
        <f t="shared" si="103"/>
        <v>13771153.940000001</v>
      </c>
      <c r="N855" s="145">
        <v>4</v>
      </c>
      <c r="O855" s="145">
        <v>4</v>
      </c>
      <c r="P855" s="145">
        <f>N855-O855</f>
        <v>0</v>
      </c>
      <c r="Q855" s="148">
        <f t="shared" si="99"/>
        <v>2551882.67</v>
      </c>
      <c r="R855" s="149">
        <f>L855/H855</f>
        <v>1056.9176774151774</v>
      </c>
    </row>
    <row r="856" spans="1:18" hidden="1" x14ac:dyDescent="0.35">
      <c r="A856" s="138">
        <v>1</v>
      </c>
      <c r="B856" s="139" t="s">
        <v>61</v>
      </c>
      <c r="C856" s="139" t="s">
        <v>519</v>
      </c>
      <c r="D856" s="139" t="s">
        <v>148</v>
      </c>
      <c r="E856" s="139" t="s">
        <v>520</v>
      </c>
      <c r="F856" s="139" t="s">
        <v>210</v>
      </c>
      <c r="G856" s="139" t="s">
        <v>521</v>
      </c>
      <c r="H856" s="140"/>
      <c r="I856" s="138"/>
      <c r="J856" s="141"/>
      <c r="K856" s="142"/>
      <c r="L856" s="143"/>
      <c r="M856" s="143"/>
      <c r="N856" s="139"/>
      <c r="O856" s="139"/>
      <c r="P856" s="139"/>
    </row>
    <row r="857" spans="1:18" hidden="1" x14ac:dyDescent="0.35">
      <c r="A857" s="138">
        <v>2</v>
      </c>
      <c r="B857" s="139" t="s">
        <v>61</v>
      </c>
      <c r="C857" s="139" t="s">
        <v>519</v>
      </c>
      <c r="D857" s="139" t="s">
        <v>148</v>
      </c>
      <c r="E857" s="139" t="s">
        <v>520</v>
      </c>
      <c r="F857" s="139" t="s">
        <v>180</v>
      </c>
      <c r="G857" s="139" t="s">
        <v>1243</v>
      </c>
      <c r="H857" s="140">
        <v>2505</v>
      </c>
      <c r="I857" s="138">
        <v>2</v>
      </c>
      <c r="J857" s="143">
        <f>สกลนคร!F164</f>
        <v>996635.38</v>
      </c>
      <c r="K857" s="142">
        <f>สกลนคร!AH164</f>
        <v>1039728.71</v>
      </c>
      <c r="L857" s="143">
        <f>สกลนคร!AI164</f>
        <v>2387303.42</v>
      </c>
      <c r="M857" s="143">
        <f>สกลนคร!AJ164</f>
        <v>2189988.23</v>
      </c>
      <c r="N857" s="139"/>
      <c r="O857" s="139"/>
      <c r="P857" s="139"/>
      <c r="Q857" s="131">
        <f t="shared" si="99"/>
        <v>197315.18999999994</v>
      </c>
      <c r="R857" s="132">
        <f t="shared" si="100"/>
        <v>953.01533732534926</v>
      </c>
    </row>
    <row r="858" spans="1:18" hidden="1" x14ac:dyDescent="0.35">
      <c r="A858" s="138">
        <v>3</v>
      </c>
      <c r="B858" s="139" t="s">
        <v>61</v>
      </c>
      <c r="C858" s="139" t="s">
        <v>519</v>
      </c>
      <c r="D858" s="139" t="s">
        <v>148</v>
      </c>
      <c r="E858" s="139" t="s">
        <v>520</v>
      </c>
      <c r="F858" s="139" t="s">
        <v>180</v>
      </c>
      <c r="G858" s="139" t="s">
        <v>1244</v>
      </c>
      <c r="H858" s="140">
        <v>3733</v>
      </c>
      <c r="I858" s="138">
        <v>3</v>
      </c>
      <c r="J858" s="143">
        <f>สกลนคร!F165</f>
        <v>767839.73</v>
      </c>
      <c r="K858" s="142">
        <f>สกลนคร!AH165</f>
        <v>745950.54</v>
      </c>
      <c r="L858" s="143">
        <f>สกลนคร!AI165</f>
        <v>2618810.1800000002</v>
      </c>
      <c r="M858" s="143">
        <f>สกลนคร!AJ165</f>
        <v>2662236.14</v>
      </c>
      <c r="N858" s="139"/>
      <c r="O858" s="139"/>
      <c r="P858" s="139"/>
      <c r="Q858" s="131">
        <f t="shared" si="99"/>
        <v>-43425.959999999963</v>
      </c>
      <c r="R858" s="132">
        <f t="shared" si="100"/>
        <v>701.52964907581043</v>
      </c>
    </row>
    <row r="859" spans="1:18" hidden="1" x14ac:dyDescent="0.35">
      <c r="A859" s="138">
        <v>4</v>
      </c>
      <c r="B859" s="139" t="s">
        <v>61</v>
      </c>
      <c r="C859" s="139" t="s">
        <v>519</v>
      </c>
      <c r="D859" s="139" t="s">
        <v>148</v>
      </c>
      <c r="E859" s="139" t="s">
        <v>520</v>
      </c>
      <c r="F859" s="139" t="s">
        <v>180</v>
      </c>
      <c r="G859" s="139" t="s">
        <v>1245</v>
      </c>
      <c r="H859" s="140">
        <v>5221</v>
      </c>
      <c r="I859" s="138">
        <v>4</v>
      </c>
      <c r="J859" s="143">
        <f>สกลนคร!F166</f>
        <v>496819.91</v>
      </c>
      <c r="K859" s="142">
        <f>สกลนคร!AH166</f>
        <v>545520.48</v>
      </c>
      <c r="L859" s="143">
        <f>สกลนคร!AI166</f>
        <v>3063699.2800000003</v>
      </c>
      <c r="M859" s="143">
        <f>สกลนคร!AJ166</f>
        <v>3252343.36</v>
      </c>
      <c r="N859" s="139"/>
      <c r="O859" s="139"/>
      <c r="P859" s="139"/>
      <c r="Q859" s="131">
        <f t="shared" si="99"/>
        <v>-188644.07999999961</v>
      </c>
      <c r="R859" s="132">
        <f t="shared" si="100"/>
        <v>586.8031564834323</v>
      </c>
    </row>
    <row r="860" spans="1:18" hidden="1" x14ac:dyDescent="0.35">
      <c r="A860" s="138">
        <v>5</v>
      </c>
      <c r="B860" s="139" t="s">
        <v>61</v>
      </c>
      <c r="C860" s="139" t="s">
        <v>519</v>
      </c>
      <c r="D860" s="139" t="s">
        <v>148</v>
      </c>
      <c r="E860" s="139" t="s">
        <v>520</v>
      </c>
      <c r="F860" s="139" t="s">
        <v>180</v>
      </c>
      <c r="G860" s="139" t="s">
        <v>1246</v>
      </c>
      <c r="H860" s="140">
        <v>2747</v>
      </c>
      <c r="I860" s="138">
        <v>2</v>
      </c>
      <c r="J860" s="143">
        <f>สกลนคร!F167</f>
        <v>469053.52</v>
      </c>
      <c r="K860" s="142">
        <f>สกลนคร!AH167</f>
        <v>513883.99</v>
      </c>
      <c r="L860" s="143">
        <f>สกลนคร!AI167</f>
        <v>3071361.94</v>
      </c>
      <c r="M860" s="143">
        <f>สกลนคร!AJ167</f>
        <v>3098424.66</v>
      </c>
      <c r="N860" s="139"/>
      <c r="O860" s="139"/>
      <c r="P860" s="139"/>
      <c r="Q860" s="131">
        <f t="shared" si="99"/>
        <v>-27062.720000000205</v>
      </c>
      <c r="R860" s="132">
        <f t="shared" si="100"/>
        <v>1118.078609392064</v>
      </c>
    </row>
    <row r="861" spans="1:18" hidden="1" x14ac:dyDescent="0.35">
      <c r="A861" s="138">
        <v>6</v>
      </c>
      <c r="B861" s="139" t="s">
        <v>61</v>
      </c>
      <c r="C861" s="139" t="s">
        <v>519</v>
      </c>
      <c r="D861" s="139" t="s">
        <v>148</v>
      </c>
      <c r="E861" s="139" t="s">
        <v>520</v>
      </c>
      <c r="F861" s="139" t="s">
        <v>180</v>
      </c>
      <c r="G861" s="139" t="s">
        <v>1247</v>
      </c>
      <c r="H861" s="140">
        <v>3860</v>
      </c>
      <c r="I861" s="138">
        <v>3</v>
      </c>
      <c r="J861" s="143">
        <f>สกลนคร!F168</f>
        <v>265024.15999999997</v>
      </c>
      <c r="K861" s="142">
        <f>สกลนคร!AH168</f>
        <v>404823.26999999996</v>
      </c>
      <c r="L861" s="143">
        <f>สกลนคร!AI168</f>
        <v>4051444.15</v>
      </c>
      <c r="M861" s="143">
        <f>สกลนคร!AJ168</f>
        <v>3826400.62</v>
      </c>
      <c r="N861" s="139"/>
      <c r="O861" s="139"/>
      <c r="P861" s="139"/>
      <c r="Q861" s="131">
        <f t="shared" si="99"/>
        <v>225043.5299999998</v>
      </c>
      <c r="R861" s="132">
        <f t="shared" si="100"/>
        <v>1049.5969300518134</v>
      </c>
    </row>
    <row r="862" spans="1:18" s="150" customFormat="1" hidden="1" x14ac:dyDescent="0.35">
      <c r="A862" s="144">
        <v>15</v>
      </c>
      <c r="B862" s="145" t="s">
        <v>61</v>
      </c>
      <c r="C862" s="145"/>
      <c r="D862" s="145"/>
      <c r="E862" s="145" t="s">
        <v>77</v>
      </c>
      <c r="F862" s="145"/>
      <c r="G862" s="145" t="s">
        <v>522</v>
      </c>
      <c r="H862" s="151">
        <f>SUM(H857:H861)</f>
        <v>18066</v>
      </c>
      <c r="I862" s="144"/>
      <c r="J862" s="147">
        <f>SUM(J856:J861)</f>
        <v>2995372.7</v>
      </c>
      <c r="K862" s="182">
        <f>SUM(K856:K861)</f>
        <v>3249906.9899999998</v>
      </c>
      <c r="L862" s="147">
        <f t="shared" ref="L862:M862" si="104">SUM(L856:L861)</f>
        <v>15192618.970000001</v>
      </c>
      <c r="M862" s="147">
        <f t="shared" si="104"/>
        <v>15029393.010000002</v>
      </c>
      <c r="N862" s="145">
        <v>5</v>
      </c>
      <c r="O862" s="145">
        <v>5</v>
      </c>
      <c r="P862" s="145">
        <f>N862-O862</f>
        <v>0</v>
      </c>
      <c r="Q862" s="148">
        <f t="shared" si="99"/>
        <v>163225.95999999903</v>
      </c>
      <c r="R862" s="149">
        <f>L862/H862</f>
        <v>840.95090058673759</v>
      </c>
    </row>
    <row r="863" spans="1:18" hidden="1" x14ac:dyDescent="0.35">
      <c r="A863" s="138">
        <v>1</v>
      </c>
      <c r="B863" s="139" t="s">
        <v>61</v>
      </c>
      <c r="C863" s="139" t="s">
        <v>523</v>
      </c>
      <c r="D863" s="139" t="s">
        <v>150</v>
      </c>
      <c r="E863" s="139" t="s">
        <v>524</v>
      </c>
      <c r="F863" s="139" t="s">
        <v>210</v>
      </c>
      <c r="G863" s="139" t="s">
        <v>525</v>
      </c>
      <c r="H863" s="140"/>
      <c r="I863" s="138"/>
      <c r="J863" s="141"/>
      <c r="K863" s="142"/>
      <c r="L863" s="143"/>
      <c r="M863" s="143"/>
      <c r="N863" s="139"/>
      <c r="O863" s="139"/>
      <c r="P863" s="139"/>
    </row>
    <row r="864" spans="1:18" hidden="1" x14ac:dyDescent="0.35">
      <c r="A864" s="138">
        <v>2</v>
      </c>
      <c r="B864" s="139" t="s">
        <v>61</v>
      </c>
      <c r="C864" s="139" t="s">
        <v>523</v>
      </c>
      <c r="D864" s="139" t="s">
        <v>150</v>
      </c>
      <c r="E864" s="139" t="s">
        <v>524</v>
      </c>
      <c r="F864" s="139" t="s">
        <v>180</v>
      </c>
      <c r="G864" s="139" t="s">
        <v>1248</v>
      </c>
      <c r="H864" s="140">
        <v>992</v>
      </c>
      <c r="I864" s="138">
        <v>1</v>
      </c>
      <c r="J864" s="143">
        <f>สกลนคร!F169</f>
        <v>351397.15</v>
      </c>
      <c r="K864" s="142">
        <f>สกลนคร!AH169</f>
        <v>407544.06000000006</v>
      </c>
      <c r="L864" s="143">
        <f>สกลนคร!AI169</f>
        <v>1760911.1300000001</v>
      </c>
      <c r="M864" s="143">
        <f>สกลนคร!AJ169</f>
        <v>1856720.94</v>
      </c>
      <c r="N864" s="139"/>
      <c r="O864" s="139"/>
      <c r="P864" s="139"/>
      <c r="Q864" s="131">
        <f t="shared" si="99"/>
        <v>-95809.809999999823</v>
      </c>
      <c r="R864" s="132">
        <f t="shared" si="100"/>
        <v>1775.1120262096777</v>
      </c>
    </row>
    <row r="865" spans="1:18" hidden="1" x14ac:dyDescent="0.35">
      <c r="A865" s="138">
        <v>3</v>
      </c>
      <c r="B865" s="139" t="s">
        <v>61</v>
      </c>
      <c r="C865" s="139" t="s">
        <v>523</v>
      </c>
      <c r="D865" s="139" t="s">
        <v>150</v>
      </c>
      <c r="E865" s="139" t="s">
        <v>524</v>
      </c>
      <c r="F865" s="139" t="s">
        <v>180</v>
      </c>
      <c r="G865" s="139" t="s">
        <v>1249</v>
      </c>
      <c r="H865" s="140">
        <v>5690</v>
      </c>
      <c r="I865" s="138">
        <v>4</v>
      </c>
      <c r="J865" s="143">
        <f>สกลนคร!F170</f>
        <v>390613.87</v>
      </c>
      <c r="K865" s="142">
        <f>สกลนคร!AH170</f>
        <v>323002.37</v>
      </c>
      <c r="L865" s="143">
        <f>สกลนคร!AI170</f>
        <v>3182750.6999999997</v>
      </c>
      <c r="M865" s="143">
        <f>สกลนคร!AJ170</f>
        <v>3105658.66</v>
      </c>
      <c r="N865" s="139"/>
      <c r="O865" s="139"/>
      <c r="P865" s="139"/>
      <c r="Q865" s="131">
        <f t="shared" si="99"/>
        <v>77092.039999999572</v>
      </c>
      <c r="R865" s="132">
        <f t="shared" si="100"/>
        <v>559.35864674868185</v>
      </c>
    </row>
    <row r="866" spans="1:18" hidden="1" x14ac:dyDescent="0.35">
      <c r="A866" s="138">
        <v>4</v>
      </c>
      <c r="B866" s="139" t="s">
        <v>61</v>
      </c>
      <c r="C866" s="139" t="s">
        <v>523</v>
      </c>
      <c r="D866" s="139" t="s">
        <v>150</v>
      </c>
      <c r="E866" s="139" t="s">
        <v>524</v>
      </c>
      <c r="F866" s="139" t="s">
        <v>180</v>
      </c>
      <c r="G866" s="139" t="s">
        <v>1250</v>
      </c>
      <c r="H866" s="140">
        <v>3265</v>
      </c>
      <c r="I866" s="138">
        <v>3</v>
      </c>
      <c r="J866" s="143">
        <f>สกลนคร!F171</f>
        <v>298888.84999999998</v>
      </c>
      <c r="K866" s="142">
        <f>สกลนคร!AH171</f>
        <v>404504.43</v>
      </c>
      <c r="L866" s="143">
        <f>สกลนคร!AI171</f>
        <v>3040507.92</v>
      </c>
      <c r="M866" s="143">
        <f>สกลนคร!AJ171</f>
        <v>3019725.42</v>
      </c>
      <c r="N866" s="139"/>
      <c r="O866" s="139"/>
      <c r="P866" s="139"/>
      <c r="Q866" s="131">
        <f t="shared" si="99"/>
        <v>20782.5</v>
      </c>
      <c r="R866" s="132">
        <f t="shared" si="100"/>
        <v>931.24285451761102</v>
      </c>
    </row>
    <row r="867" spans="1:18" hidden="1" x14ac:dyDescent="0.35">
      <c r="A867" s="138">
        <v>5</v>
      </c>
      <c r="B867" s="139" t="s">
        <v>61</v>
      </c>
      <c r="C867" s="139" t="s">
        <v>523</v>
      </c>
      <c r="D867" s="139" t="s">
        <v>150</v>
      </c>
      <c r="E867" s="139" t="s">
        <v>524</v>
      </c>
      <c r="F867" s="139" t="s">
        <v>180</v>
      </c>
      <c r="G867" s="139" t="s">
        <v>1251</v>
      </c>
      <c r="H867" s="140">
        <v>5131</v>
      </c>
      <c r="I867" s="138">
        <v>4</v>
      </c>
      <c r="J867" s="143">
        <f>สกลนคร!F172</f>
        <v>564168.56000000006</v>
      </c>
      <c r="K867" s="142">
        <f>สกลนคร!AH172</f>
        <v>424586.90000000008</v>
      </c>
      <c r="L867" s="143">
        <f>สกลนคร!AI172</f>
        <v>3547860.4299999997</v>
      </c>
      <c r="M867" s="143">
        <f>สกลนคร!AJ172</f>
        <v>3522510.95</v>
      </c>
      <c r="N867" s="139"/>
      <c r="O867" s="139"/>
      <c r="P867" s="139"/>
      <c r="Q867" s="131">
        <f t="shared" si="99"/>
        <v>25349.479999999516</v>
      </c>
      <c r="R867" s="132">
        <f t="shared" si="100"/>
        <v>691.45594036250236</v>
      </c>
    </row>
    <row r="868" spans="1:18" hidden="1" x14ac:dyDescent="0.35">
      <c r="A868" s="138">
        <v>6</v>
      </c>
      <c r="B868" s="139" t="s">
        <v>61</v>
      </c>
      <c r="C868" s="139" t="s">
        <v>523</v>
      </c>
      <c r="D868" s="139" t="s">
        <v>150</v>
      </c>
      <c r="E868" s="139" t="s">
        <v>524</v>
      </c>
      <c r="F868" s="139" t="s">
        <v>180</v>
      </c>
      <c r="G868" s="139" t="s">
        <v>1252</v>
      </c>
      <c r="H868" s="140">
        <v>3470</v>
      </c>
      <c r="I868" s="138">
        <v>3</v>
      </c>
      <c r="J868" s="143">
        <f>สกลนคร!F173</f>
        <v>686798.27</v>
      </c>
      <c r="K868" s="142">
        <f>สกลนคร!AH173</f>
        <v>702196.24</v>
      </c>
      <c r="L868" s="143">
        <f>สกลนคร!AI173</f>
        <v>3179937.4299999997</v>
      </c>
      <c r="M868" s="143">
        <f>สกลนคร!AJ173</f>
        <v>3435167.38</v>
      </c>
      <c r="N868" s="139"/>
      <c r="O868" s="139"/>
      <c r="P868" s="139"/>
      <c r="Q868" s="131">
        <f t="shared" si="99"/>
        <v>-255229.95000000019</v>
      </c>
      <c r="R868" s="132">
        <f t="shared" si="100"/>
        <v>916.40848126801143</v>
      </c>
    </row>
    <row r="869" spans="1:18" hidden="1" x14ac:dyDescent="0.35">
      <c r="A869" s="138">
        <v>7</v>
      </c>
      <c r="B869" s="139" t="s">
        <v>61</v>
      </c>
      <c r="C869" s="139" t="s">
        <v>523</v>
      </c>
      <c r="D869" s="139" t="s">
        <v>150</v>
      </c>
      <c r="E869" s="139" t="s">
        <v>524</v>
      </c>
      <c r="F869" s="139" t="s">
        <v>180</v>
      </c>
      <c r="G869" s="139" t="s">
        <v>1253</v>
      </c>
      <c r="H869" s="140">
        <v>6314</v>
      </c>
      <c r="I869" s="138">
        <v>5</v>
      </c>
      <c r="J869" s="143">
        <f>สกลนคร!F174</f>
        <v>140082.60999999999</v>
      </c>
      <c r="K869" s="142">
        <f>สกลนคร!AH174</f>
        <v>180160.65</v>
      </c>
      <c r="L869" s="143">
        <f>สกลนคร!AI174</f>
        <v>3333354.21</v>
      </c>
      <c r="M869" s="143">
        <f>สกลนคร!AJ174</f>
        <v>3359453.46</v>
      </c>
      <c r="N869" s="139"/>
      <c r="O869" s="139"/>
      <c r="P869" s="139"/>
      <c r="Q869" s="131">
        <f t="shared" si="99"/>
        <v>-26099.25</v>
      </c>
      <c r="R869" s="132">
        <f t="shared" si="100"/>
        <v>527.93066360468799</v>
      </c>
    </row>
    <row r="870" spans="1:18" s="150" customFormat="1" hidden="1" x14ac:dyDescent="0.35">
      <c r="A870" s="144">
        <v>16</v>
      </c>
      <c r="B870" s="145" t="s">
        <v>61</v>
      </c>
      <c r="C870" s="145"/>
      <c r="D870" s="145"/>
      <c r="E870" s="145" t="s">
        <v>77</v>
      </c>
      <c r="F870" s="145"/>
      <c r="G870" s="145" t="s">
        <v>526</v>
      </c>
      <c r="H870" s="151">
        <f>SUM(H864:H869)</f>
        <v>24862</v>
      </c>
      <c r="I870" s="144"/>
      <c r="J870" s="147">
        <f>SUM(J863:J869)</f>
        <v>2431949.31</v>
      </c>
      <c r="K870" s="147">
        <f t="shared" ref="K870:M870" si="105">SUM(K863:K869)</f>
        <v>2441994.65</v>
      </c>
      <c r="L870" s="147">
        <f t="shared" si="105"/>
        <v>18045321.82</v>
      </c>
      <c r="M870" s="147">
        <f t="shared" si="105"/>
        <v>18299236.809999999</v>
      </c>
      <c r="N870" s="145">
        <v>6</v>
      </c>
      <c r="O870" s="145">
        <v>6</v>
      </c>
      <c r="P870" s="145">
        <f>N870-O870</f>
        <v>0</v>
      </c>
      <c r="Q870" s="148">
        <f t="shared" si="99"/>
        <v>-253914.98999999836</v>
      </c>
      <c r="R870" s="149">
        <f>L870/H870</f>
        <v>725.81939586517581</v>
      </c>
    </row>
    <row r="871" spans="1:18" hidden="1" x14ac:dyDescent="0.35">
      <c r="A871" s="138">
        <v>1</v>
      </c>
      <c r="B871" s="139" t="s">
        <v>61</v>
      </c>
      <c r="C871" s="139" t="s">
        <v>527</v>
      </c>
      <c r="D871" s="139" t="s">
        <v>152</v>
      </c>
      <c r="E871" s="139" t="s">
        <v>528</v>
      </c>
      <c r="F871" s="139" t="s">
        <v>210</v>
      </c>
      <c r="G871" s="139" t="s">
        <v>529</v>
      </c>
      <c r="H871" s="140"/>
      <c r="I871" s="138"/>
      <c r="J871" s="141"/>
      <c r="K871" s="142"/>
      <c r="L871" s="143"/>
      <c r="M871" s="143"/>
      <c r="N871" s="139"/>
      <c r="O871" s="139"/>
      <c r="P871" s="139"/>
    </row>
    <row r="872" spans="1:18" hidden="1" x14ac:dyDescent="0.35">
      <c r="A872" s="138">
        <v>2</v>
      </c>
      <c r="B872" s="139" t="s">
        <v>61</v>
      </c>
      <c r="C872" s="139" t="s">
        <v>527</v>
      </c>
      <c r="D872" s="139" t="s">
        <v>152</v>
      </c>
      <c r="E872" s="139" t="s">
        <v>528</v>
      </c>
      <c r="F872" s="139" t="s">
        <v>180</v>
      </c>
      <c r="G872" s="139" t="s">
        <v>1254</v>
      </c>
      <c r="H872" s="140">
        <v>4818</v>
      </c>
      <c r="I872" s="138">
        <v>4</v>
      </c>
      <c r="J872" s="143">
        <f>สกลนคร!F175</f>
        <v>1039602.54</v>
      </c>
      <c r="K872" s="142">
        <f>สกลนคร!AH175</f>
        <v>1070026.8500000001</v>
      </c>
      <c r="L872" s="143">
        <f>สกลนคร!AI175</f>
        <v>3624040.56</v>
      </c>
      <c r="M872" s="143">
        <f>สกลนคร!AJ175</f>
        <v>2954350.98</v>
      </c>
      <c r="N872" s="139"/>
      <c r="O872" s="139"/>
      <c r="P872" s="139"/>
      <c r="Q872" s="131">
        <f t="shared" si="99"/>
        <v>669689.58000000007</v>
      </c>
      <c r="R872" s="132">
        <f t="shared" si="100"/>
        <v>752.18774595267746</v>
      </c>
    </row>
    <row r="873" spans="1:18" hidden="1" x14ac:dyDescent="0.35">
      <c r="A873" s="138">
        <v>3</v>
      </c>
      <c r="B873" s="139" t="s">
        <v>61</v>
      </c>
      <c r="C873" s="139" t="s">
        <v>527</v>
      </c>
      <c r="D873" s="139" t="s">
        <v>152</v>
      </c>
      <c r="E873" s="139" t="s">
        <v>528</v>
      </c>
      <c r="F873" s="139" t="s">
        <v>180</v>
      </c>
      <c r="G873" s="139" t="s">
        <v>1255</v>
      </c>
      <c r="H873" s="140">
        <v>3493</v>
      </c>
      <c r="I873" s="138">
        <v>3</v>
      </c>
      <c r="J873" s="143">
        <f>สกลนคร!F176</f>
        <v>903050.99</v>
      </c>
      <c r="K873" s="142">
        <f>สกลนคร!AH176</f>
        <v>981151.11</v>
      </c>
      <c r="L873" s="143">
        <f>สกลนคร!AI176</f>
        <v>3868531.83</v>
      </c>
      <c r="M873" s="143">
        <f>สกลนคร!AJ176</f>
        <v>3385565.5999999996</v>
      </c>
      <c r="N873" s="139"/>
      <c r="O873" s="139"/>
      <c r="P873" s="139"/>
      <c r="Q873" s="131">
        <f t="shared" si="99"/>
        <v>482966.23000000045</v>
      </c>
      <c r="R873" s="132">
        <f t="shared" si="100"/>
        <v>1107.5098282278843</v>
      </c>
    </row>
    <row r="874" spans="1:18" hidden="1" x14ac:dyDescent="0.35">
      <c r="A874" s="138">
        <v>4</v>
      </c>
      <c r="B874" s="139" t="s">
        <v>61</v>
      </c>
      <c r="C874" s="139" t="s">
        <v>527</v>
      </c>
      <c r="D874" s="139" t="s">
        <v>152</v>
      </c>
      <c r="E874" s="139" t="s">
        <v>528</v>
      </c>
      <c r="F874" s="139" t="s">
        <v>180</v>
      </c>
      <c r="G874" s="139" t="s">
        <v>1256</v>
      </c>
      <c r="H874" s="140">
        <v>2171</v>
      </c>
      <c r="I874" s="138">
        <v>2</v>
      </c>
      <c r="J874" s="143">
        <f>สกลนคร!F177</f>
        <v>723458.23</v>
      </c>
      <c r="K874" s="142">
        <f>สกลนคร!AH177</f>
        <v>751726.03</v>
      </c>
      <c r="L874" s="143">
        <f>สกลนคร!AI177</f>
        <v>2588847.7599999998</v>
      </c>
      <c r="M874" s="143">
        <f>สกลนคร!AJ177</f>
        <v>2255311.6799999997</v>
      </c>
      <c r="N874" s="139"/>
      <c r="O874" s="139"/>
      <c r="P874" s="139"/>
      <c r="Q874" s="131">
        <f t="shared" si="99"/>
        <v>333536.08000000007</v>
      </c>
      <c r="R874" s="132">
        <f t="shared" si="100"/>
        <v>1192.467876554583</v>
      </c>
    </row>
    <row r="875" spans="1:18" hidden="1" x14ac:dyDescent="0.35">
      <c r="A875" s="138">
        <v>5</v>
      </c>
      <c r="B875" s="139" t="s">
        <v>61</v>
      </c>
      <c r="C875" s="139" t="s">
        <v>527</v>
      </c>
      <c r="D875" s="139" t="s">
        <v>152</v>
      </c>
      <c r="E875" s="139" t="s">
        <v>528</v>
      </c>
      <c r="F875" s="139" t="s">
        <v>180</v>
      </c>
      <c r="G875" s="139" t="s">
        <v>1257</v>
      </c>
      <c r="H875" s="140">
        <v>4974</v>
      </c>
      <c r="I875" s="138">
        <v>4</v>
      </c>
      <c r="J875" s="143">
        <f>สกลนคร!F178</f>
        <v>551583.36</v>
      </c>
      <c r="K875" s="142">
        <f>สกลนคร!AH178</f>
        <v>626811.18000000005</v>
      </c>
      <c r="L875" s="143">
        <f>สกลนคร!AI178</f>
        <v>2959315.59</v>
      </c>
      <c r="M875" s="143">
        <f>สกลนคร!AJ178</f>
        <v>2816592.0500000003</v>
      </c>
      <c r="N875" s="139"/>
      <c r="O875" s="139"/>
      <c r="P875" s="139"/>
      <c r="Q875" s="131">
        <f t="shared" si="99"/>
        <v>142723.53999999957</v>
      </c>
      <c r="R875" s="132">
        <f t="shared" si="100"/>
        <v>594.9568938480096</v>
      </c>
    </row>
    <row r="876" spans="1:18" hidden="1" x14ac:dyDescent="0.35">
      <c r="A876" s="138">
        <v>6</v>
      </c>
      <c r="B876" s="139" t="s">
        <v>61</v>
      </c>
      <c r="C876" s="139" t="s">
        <v>527</v>
      </c>
      <c r="D876" s="139" t="s">
        <v>152</v>
      </c>
      <c r="E876" s="139" t="s">
        <v>528</v>
      </c>
      <c r="F876" s="139" t="s">
        <v>180</v>
      </c>
      <c r="G876" s="139" t="s">
        <v>1258</v>
      </c>
      <c r="H876" s="140">
        <v>2190</v>
      </c>
      <c r="I876" s="138">
        <v>2</v>
      </c>
      <c r="J876" s="143">
        <f>สกลนคร!F179</f>
        <v>797930</v>
      </c>
      <c r="K876" s="142">
        <f>สกลนคร!AH179</f>
        <v>840734.52</v>
      </c>
      <c r="L876" s="143">
        <f>สกลนคร!AI179</f>
        <v>2334745</v>
      </c>
      <c r="M876" s="143">
        <f>สกลนคร!AJ179</f>
        <v>2212501.36</v>
      </c>
      <c r="N876" s="139"/>
      <c r="O876" s="139"/>
      <c r="P876" s="139"/>
      <c r="Q876" s="131">
        <f t="shared" si="99"/>
        <v>122243.64000000013</v>
      </c>
      <c r="R876" s="132">
        <f t="shared" si="100"/>
        <v>1066.0936073059361</v>
      </c>
    </row>
    <row r="877" spans="1:18" hidden="1" x14ac:dyDescent="0.35">
      <c r="A877" s="138">
        <v>7</v>
      </c>
      <c r="B877" s="139" t="s">
        <v>61</v>
      </c>
      <c r="C877" s="139" t="s">
        <v>527</v>
      </c>
      <c r="D877" s="139" t="s">
        <v>152</v>
      </c>
      <c r="E877" s="139" t="s">
        <v>528</v>
      </c>
      <c r="F877" s="139" t="s">
        <v>180</v>
      </c>
      <c r="G877" s="139" t="s">
        <v>1259</v>
      </c>
      <c r="H877" s="140">
        <v>3183</v>
      </c>
      <c r="I877" s="138">
        <v>3</v>
      </c>
      <c r="J877" s="143">
        <f>สกลนคร!F180</f>
        <v>533559.56000000006</v>
      </c>
      <c r="K877" s="142">
        <f>สกลนคร!AH180</f>
        <v>579513.82000000007</v>
      </c>
      <c r="L877" s="143">
        <f>สกลนคร!AI180</f>
        <v>2490909.21</v>
      </c>
      <c r="M877" s="143">
        <f>สกลนคร!AJ180</f>
        <v>2111647.71</v>
      </c>
      <c r="N877" s="139"/>
      <c r="O877" s="139"/>
      <c r="P877" s="139"/>
      <c r="Q877" s="131">
        <f t="shared" si="99"/>
        <v>379261.5</v>
      </c>
      <c r="R877" s="132">
        <f t="shared" si="100"/>
        <v>782.56651272384545</v>
      </c>
    </row>
    <row r="878" spans="1:18" hidden="1" x14ac:dyDescent="0.35">
      <c r="A878" s="138">
        <v>8</v>
      </c>
      <c r="B878" s="139" t="s">
        <v>61</v>
      </c>
      <c r="C878" s="139" t="s">
        <v>527</v>
      </c>
      <c r="D878" s="139" t="s">
        <v>152</v>
      </c>
      <c r="E878" s="139" t="s">
        <v>528</v>
      </c>
      <c r="F878" s="139" t="s">
        <v>180</v>
      </c>
      <c r="G878" s="139" t="s">
        <v>1260</v>
      </c>
      <c r="H878" s="140">
        <v>3642</v>
      </c>
      <c r="I878" s="138">
        <v>3</v>
      </c>
      <c r="J878" s="143">
        <f>สกลนคร!F181</f>
        <v>567717.15</v>
      </c>
      <c r="K878" s="142">
        <f>สกลนคร!AH181</f>
        <v>608914.84000000008</v>
      </c>
      <c r="L878" s="143">
        <f>สกลนคร!AI181</f>
        <v>2899400.34</v>
      </c>
      <c r="M878" s="143">
        <f>สกลนคร!AJ181</f>
        <v>2324235.16</v>
      </c>
      <c r="N878" s="139"/>
      <c r="O878" s="139"/>
      <c r="P878" s="139"/>
      <c r="Q878" s="131">
        <f t="shared" si="99"/>
        <v>575165.1799999997</v>
      </c>
      <c r="R878" s="132">
        <f t="shared" si="100"/>
        <v>796.10113673805597</v>
      </c>
    </row>
    <row r="879" spans="1:18" s="150" customFormat="1" hidden="1" x14ac:dyDescent="0.35">
      <c r="A879" s="144">
        <v>17</v>
      </c>
      <c r="B879" s="145" t="s">
        <v>61</v>
      </c>
      <c r="C879" s="145"/>
      <c r="D879" s="145"/>
      <c r="E879" s="145" t="s">
        <v>77</v>
      </c>
      <c r="F879" s="145"/>
      <c r="G879" s="145" t="s">
        <v>530</v>
      </c>
      <c r="H879" s="151">
        <f>SUM(H872:H878)</f>
        <v>24471</v>
      </c>
      <c r="I879" s="144"/>
      <c r="J879" s="147">
        <f>SUM(J871:J878)</f>
        <v>5116901.83</v>
      </c>
      <c r="K879" s="147">
        <f t="shared" ref="K879:M879" si="106">SUM(K871:K878)</f>
        <v>5458878.3500000006</v>
      </c>
      <c r="L879" s="147">
        <f t="shared" si="106"/>
        <v>20765790.289999999</v>
      </c>
      <c r="M879" s="147">
        <f t="shared" si="106"/>
        <v>18060204.539999999</v>
      </c>
      <c r="N879" s="145">
        <v>7</v>
      </c>
      <c r="O879" s="145">
        <v>7</v>
      </c>
      <c r="P879" s="145">
        <f>N879-O879</f>
        <v>0</v>
      </c>
      <c r="Q879" s="148">
        <f t="shared" si="99"/>
        <v>2705585.75</v>
      </c>
      <c r="R879" s="149">
        <f>L879/H879</f>
        <v>848.58772792284742</v>
      </c>
    </row>
    <row r="880" spans="1:18" hidden="1" x14ac:dyDescent="0.35">
      <c r="A880" s="138">
        <v>1</v>
      </c>
      <c r="B880" s="139" t="s">
        <v>61</v>
      </c>
      <c r="C880" s="139" t="s">
        <v>531</v>
      </c>
      <c r="D880" s="139" t="s">
        <v>532</v>
      </c>
      <c r="E880" s="139" t="s">
        <v>533</v>
      </c>
      <c r="F880" s="139" t="s">
        <v>210</v>
      </c>
      <c r="G880" s="139" t="s">
        <v>534</v>
      </c>
      <c r="H880" s="140"/>
      <c r="I880" s="138"/>
      <c r="J880" s="141"/>
      <c r="K880" s="142"/>
      <c r="L880" s="143"/>
      <c r="M880" s="143"/>
      <c r="N880" s="139"/>
      <c r="O880" s="139"/>
      <c r="P880" s="139"/>
    </row>
    <row r="881" spans="1:18" hidden="1" x14ac:dyDescent="0.35">
      <c r="A881" s="138">
        <v>2</v>
      </c>
      <c r="B881" s="139" t="s">
        <v>61</v>
      </c>
      <c r="C881" s="139" t="s">
        <v>531</v>
      </c>
      <c r="D881" s="139" t="s">
        <v>532</v>
      </c>
      <c r="E881" s="139" t="s">
        <v>533</v>
      </c>
      <c r="F881" s="139" t="s">
        <v>180</v>
      </c>
      <c r="G881" s="139" t="s">
        <v>1261</v>
      </c>
      <c r="H881" s="140">
        <v>3093</v>
      </c>
      <c r="I881" s="138">
        <v>3</v>
      </c>
      <c r="J881" s="143">
        <f>สกลนคร!F182</f>
        <v>497210.89</v>
      </c>
      <c r="K881" s="142">
        <f>สกลนคร!AH182</f>
        <v>530888.46000000008</v>
      </c>
      <c r="L881" s="143">
        <f>สกลนคร!AI182</f>
        <v>1664452.16</v>
      </c>
      <c r="M881" s="143">
        <f>สกลนคร!AJ182</f>
        <v>1490525.98</v>
      </c>
      <c r="N881" s="139"/>
      <c r="O881" s="139"/>
      <c r="P881" s="139"/>
      <c r="Q881" s="131">
        <f t="shared" si="99"/>
        <v>173926.17999999993</v>
      </c>
      <c r="R881" s="132">
        <f t="shared" si="100"/>
        <v>538.13519560297448</v>
      </c>
    </row>
    <row r="882" spans="1:18" hidden="1" x14ac:dyDescent="0.35">
      <c r="A882" s="138">
        <v>3</v>
      </c>
      <c r="B882" s="139" t="s">
        <v>61</v>
      </c>
      <c r="C882" s="139" t="s">
        <v>531</v>
      </c>
      <c r="D882" s="139" t="s">
        <v>532</v>
      </c>
      <c r="E882" s="139" t="s">
        <v>533</v>
      </c>
      <c r="F882" s="139" t="s">
        <v>180</v>
      </c>
      <c r="G882" s="139" t="s">
        <v>1262</v>
      </c>
      <c r="H882" s="140">
        <v>2775</v>
      </c>
      <c r="I882" s="138">
        <v>2</v>
      </c>
      <c r="J882" s="143">
        <f>สกลนคร!F183</f>
        <v>345758.02</v>
      </c>
      <c r="K882" s="142">
        <f>สกลนคร!AH183</f>
        <v>418055.04000000004</v>
      </c>
      <c r="L882" s="143">
        <f>สกลนคร!AI183</f>
        <v>3036429.51</v>
      </c>
      <c r="M882" s="143">
        <f>สกลนคร!AJ183</f>
        <v>2673530.0099999998</v>
      </c>
      <c r="N882" s="139"/>
      <c r="O882" s="139"/>
      <c r="P882" s="139"/>
      <c r="Q882" s="131">
        <f t="shared" si="99"/>
        <v>362899.5</v>
      </c>
      <c r="R882" s="132">
        <f t="shared" si="100"/>
        <v>1094.2088324324322</v>
      </c>
    </row>
    <row r="883" spans="1:18" hidden="1" x14ac:dyDescent="0.35">
      <c r="A883" s="138">
        <v>4</v>
      </c>
      <c r="B883" s="139" t="s">
        <v>61</v>
      </c>
      <c r="C883" s="139" t="s">
        <v>531</v>
      </c>
      <c r="D883" s="139" t="s">
        <v>532</v>
      </c>
      <c r="E883" s="139" t="s">
        <v>533</v>
      </c>
      <c r="F883" s="139" t="s">
        <v>180</v>
      </c>
      <c r="G883" s="139" t="s">
        <v>1263</v>
      </c>
      <c r="H883" s="140">
        <v>2224</v>
      </c>
      <c r="I883" s="138">
        <v>2</v>
      </c>
      <c r="J883" s="143">
        <f>สกลนคร!F184</f>
        <v>494065.47</v>
      </c>
      <c r="K883" s="142">
        <f>สกลนคร!AH184</f>
        <v>517296.99</v>
      </c>
      <c r="L883" s="143">
        <f>สกลนคร!AI184</f>
        <v>1999078.4500000002</v>
      </c>
      <c r="M883" s="143">
        <f>สกลนคร!AJ184</f>
        <v>1884897.7399999998</v>
      </c>
      <c r="N883" s="139"/>
      <c r="O883" s="139"/>
      <c r="P883" s="139"/>
      <c r="Q883" s="131">
        <f t="shared" si="99"/>
        <v>114180.71000000043</v>
      </c>
      <c r="R883" s="132">
        <f t="shared" si="100"/>
        <v>898.86620953237423</v>
      </c>
    </row>
    <row r="884" spans="1:18" hidden="1" x14ac:dyDescent="0.35">
      <c r="A884" s="138">
        <v>5</v>
      </c>
      <c r="B884" s="139" t="s">
        <v>61</v>
      </c>
      <c r="C884" s="139" t="s">
        <v>531</v>
      </c>
      <c r="D884" s="139" t="s">
        <v>532</v>
      </c>
      <c r="E884" s="139" t="s">
        <v>533</v>
      </c>
      <c r="F884" s="139" t="s">
        <v>180</v>
      </c>
      <c r="G884" s="139" t="s">
        <v>1264</v>
      </c>
      <c r="H884" s="140">
        <v>2037</v>
      </c>
      <c r="I884" s="138">
        <v>2</v>
      </c>
      <c r="J884" s="143">
        <f>สกลนคร!F185</f>
        <v>223850.23</v>
      </c>
      <c r="K884" s="142">
        <f>สกลนคร!AH185</f>
        <v>210960.55000000005</v>
      </c>
      <c r="L884" s="143">
        <f>สกลนคร!AI185</f>
        <v>1724673.07</v>
      </c>
      <c r="M884" s="143">
        <f>สกลนคร!AJ185</f>
        <v>1797171.55</v>
      </c>
      <c r="N884" s="139"/>
      <c r="O884" s="139"/>
      <c r="P884" s="139"/>
      <c r="Q884" s="131">
        <f t="shared" si="99"/>
        <v>-72498.479999999981</v>
      </c>
      <c r="R884" s="132">
        <f t="shared" si="100"/>
        <v>846.67308296514489</v>
      </c>
    </row>
    <row r="885" spans="1:18" hidden="1" x14ac:dyDescent="0.35">
      <c r="A885" s="138">
        <v>6</v>
      </c>
      <c r="B885" s="139" t="s">
        <v>61</v>
      </c>
      <c r="C885" s="139" t="s">
        <v>531</v>
      </c>
      <c r="D885" s="139" t="s">
        <v>532</v>
      </c>
      <c r="E885" s="139" t="s">
        <v>533</v>
      </c>
      <c r="F885" s="139" t="s">
        <v>180</v>
      </c>
      <c r="G885" s="139" t="s">
        <v>1265</v>
      </c>
      <c r="H885" s="140">
        <v>3571</v>
      </c>
      <c r="I885" s="138">
        <v>3</v>
      </c>
      <c r="J885" s="143">
        <f>สกลนคร!F186</f>
        <v>485652.3</v>
      </c>
      <c r="K885" s="142">
        <f>สกลนคร!AH186</f>
        <v>567949.35</v>
      </c>
      <c r="L885" s="143">
        <f>สกลนคร!AI186</f>
        <v>3022708.34</v>
      </c>
      <c r="M885" s="143">
        <f>สกลนคร!AJ186</f>
        <v>2800582.03</v>
      </c>
      <c r="N885" s="139"/>
      <c r="O885" s="139"/>
      <c r="P885" s="139"/>
      <c r="Q885" s="131">
        <f t="shared" si="99"/>
        <v>222126.31000000006</v>
      </c>
      <c r="R885" s="132">
        <f t="shared" si="100"/>
        <v>846.45991038924672</v>
      </c>
    </row>
    <row r="886" spans="1:18" hidden="1" x14ac:dyDescent="0.35">
      <c r="A886" s="138">
        <v>7</v>
      </c>
      <c r="B886" s="139" t="s">
        <v>61</v>
      </c>
      <c r="C886" s="139" t="s">
        <v>531</v>
      </c>
      <c r="D886" s="139" t="s">
        <v>532</v>
      </c>
      <c r="E886" s="139" t="s">
        <v>533</v>
      </c>
      <c r="F886" s="139" t="s">
        <v>180</v>
      </c>
      <c r="G886" s="139" t="s">
        <v>1266</v>
      </c>
      <c r="H886" s="140">
        <v>6793</v>
      </c>
      <c r="I886" s="138">
        <v>5</v>
      </c>
      <c r="J886" s="143">
        <f>สกลนคร!F187</f>
        <v>620906.69999999995</v>
      </c>
      <c r="K886" s="142">
        <f>สกลนคร!AH187</f>
        <v>847090.46</v>
      </c>
      <c r="L886" s="143">
        <f>สกลนคร!AI187</f>
        <v>4117718.4200000004</v>
      </c>
      <c r="M886" s="143">
        <f>สกลนคร!AJ187</f>
        <v>3818258.3800000004</v>
      </c>
      <c r="N886" s="139"/>
      <c r="O886" s="139"/>
      <c r="P886" s="139"/>
      <c r="Q886" s="131">
        <f t="shared" si="99"/>
        <v>299460.04000000004</v>
      </c>
      <c r="R886" s="132">
        <f t="shared" si="100"/>
        <v>606.17082585013986</v>
      </c>
    </row>
    <row r="887" spans="1:18" hidden="1" x14ac:dyDescent="0.35">
      <c r="A887" s="138">
        <v>8</v>
      </c>
      <c r="B887" s="139" t="s">
        <v>61</v>
      </c>
      <c r="C887" s="139" t="s">
        <v>531</v>
      </c>
      <c r="D887" s="139" t="s">
        <v>532</v>
      </c>
      <c r="E887" s="139" t="s">
        <v>533</v>
      </c>
      <c r="F887" s="139" t="s">
        <v>180</v>
      </c>
      <c r="G887" s="139" t="s">
        <v>1267</v>
      </c>
      <c r="H887" s="140">
        <v>1011</v>
      </c>
      <c r="I887" s="138">
        <v>1</v>
      </c>
      <c r="J887" s="143">
        <f>สกลนคร!F188</f>
        <v>172561.87</v>
      </c>
      <c r="K887" s="142">
        <f>สกลนคร!AH188</f>
        <v>208799.02000000002</v>
      </c>
      <c r="L887" s="143">
        <f>สกลนคร!AI188</f>
        <v>2144547.31</v>
      </c>
      <c r="M887" s="143">
        <f>สกลนคร!AJ188</f>
        <v>1524443.12</v>
      </c>
      <c r="N887" s="139"/>
      <c r="O887" s="139"/>
      <c r="P887" s="139"/>
      <c r="Q887" s="131">
        <f t="shared" si="99"/>
        <v>620104.18999999994</v>
      </c>
      <c r="R887" s="132">
        <f t="shared" si="100"/>
        <v>2121.213956478734</v>
      </c>
    </row>
    <row r="888" spans="1:18" hidden="1" x14ac:dyDescent="0.35">
      <c r="A888" s="138">
        <v>9</v>
      </c>
      <c r="B888" s="139" t="s">
        <v>61</v>
      </c>
      <c r="C888" s="139" t="s">
        <v>531</v>
      </c>
      <c r="D888" s="139" t="s">
        <v>532</v>
      </c>
      <c r="E888" s="139" t="s">
        <v>533</v>
      </c>
      <c r="F888" s="139" t="s">
        <v>180</v>
      </c>
      <c r="G888" s="139" t="s">
        <v>1268</v>
      </c>
      <c r="H888" s="140">
        <v>3164</v>
      </c>
      <c r="I888" s="138">
        <v>3</v>
      </c>
      <c r="J888" s="143">
        <f>สกลนคร!F189</f>
        <v>499526.08</v>
      </c>
      <c r="K888" s="142">
        <f>สกลนคร!AH189</f>
        <v>437638.71</v>
      </c>
      <c r="L888" s="143">
        <f>สกลนคร!AI189</f>
        <v>2637443.15</v>
      </c>
      <c r="M888" s="143">
        <f>สกลนคร!AJ189</f>
        <v>2449166.9500000002</v>
      </c>
      <c r="N888" s="139"/>
      <c r="O888" s="139"/>
      <c r="P888" s="139"/>
      <c r="Q888" s="131">
        <f t="shared" si="99"/>
        <v>188276.19999999972</v>
      </c>
      <c r="R888" s="132">
        <f t="shared" si="100"/>
        <v>833.57874525916554</v>
      </c>
    </row>
    <row r="889" spans="1:18" s="150" customFormat="1" hidden="1" x14ac:dyDescent="0.35">
      <c r="A889" s="144">
        <v>18</v>
      </c>
      <c r="B889" s="145" t="s">
        <v>61</v>
      </c>
      <c r="C889" s="145"/>
      <c r="D889" s="145"/>
      <c r="E889" s="145" t="s">
        <v>77</v>
      </c>
      <c r="F889" s="145"/>
      <c r="G889" s="145" t="s">
        <v>535</v>
      </c>
      <c r="H889" s="151">
        <f>SUM(H881:H888)</f>
        <v>24668</v>
      </c>
      <c r="I889" s="144"/>
      <c r="J889" s="147">
        <f>SUM(J880:J888)</f>
        <v>3339531.56</v>
      </c>
      <c r="K889" s="147">
        <f t="shared" ref="K889:M889" si="107">SUM(K880:K888)</f>
        <v>3738678.58</v>
      </c>
      <c r="L889" s="147">
        <f t="shared" si="107"/>
        <v>20347050.409999996</v>
      </c>
      <c r="M889" s="147">
        <f t="shared" si="107"/>
        <v>18438575.759999998</v>
      </c>
      <c r="N889" s="145">
        <v>8</v>
      </c>
      <c r="O889" s="145">
        <v>8</v>
      </c>
      <c r="P889" s="145">
        <f>N889-O889</f>
        <v>0</v>
      </c>
      <c r="Q889" s="148">
        <f t="shared" si="99"/>
        <v>1908474.6499999985</v>
      </c>
      <c r="R889" s="149">
        <f t="shared" si="100"/>
        <v>824.83583630614544</v>
      </c>
    </row>
    <row r="890" spans="1:18" s="150" customFormat="1" ht="21.75" hidden="1" thickBot="1" x14ac:dyDescent="0.4">
      <c r="A890" s="159"/>
      <c r="B890" s="160" t="s">
        <v>61</v>
      </c>
      <c r="C890" s="160" t="s">
        <v>61</v>
      </c>
      <c r="D890" s="160" t="s">
        <v>61</v>
      </c>
      <c r="E890" s="160" t="s">
        <v>61</v>
      </c>
      <c r="F890" s="160"/>
      <c r="G890" s="160" t="s">
        <v>536</v>
      </c>
      <c r="H890" s="161">
        <f>H711+H719+H726+H742+H751+H762+H768+H788+H796+H808+H821+H843+H849+H855+H862+H870+H879+H889</f>
        <v>667777</v>
      </c>
      <c r="I890" s="159"/>
      <c r="J890" s="162">
        <f>J711+J719+J726+J742+J751+J762+J768+J788+J796+J808+J821+J843+J849+J855+J862+J870+J879+J889</f>
        <v>71550987.74000001</v>
      </c>
      <c r="K890" s="163">
        <f>K711+K719+K726+K742+K751+K762+K768+K788+K796+K808+K821+K843+K849+K855+K862+K870+K879+K889</f>
        <v>85475055.839999989</v>
      </c>
      <c r="L890" s="162">
        <f t="shared" ref="L890:M890" si="108">L711+L719+L726+L742+L751+L762+L768+L788+L796+L808+L821+L843+L849+L855+L862+L870+L879+L889</f>
        <v>503045025.0200001</v>
      </c>
      <c r="M890" s="162">
        <f t="shared" si="108"/>
        <v>470835894.03000003</v>
      </c>
      <c r="N890" s="160">
        <f>N711+N719+N726+N742+N751+N762+N768+N788+N796+N808+N821+N843+N849+N855+N862+N870+N879+N889</f>
        <v>168</v>
      </c>
      <c r="O890" s="160">
        <f>O711+O719+O726+O742+O751+O762+O768+O788+O796+O808+O821+O843+O849+O855+O862+O870+O879+O889</f>
        <v>168</v>
      </c>
      <c r="P890" s="160">
        <f>N890-O890</f>
        <v>0</v>
      </c>
      <c r="Q890" s="148">
        <f t="shared" si="99"/>
        <v>32209130.990000069</v>
      </c>
      <c r="R890" s="149">
        <f t="shared" si="100"/>
        <v>753.31289490353834</v>
      </c>
    </row>
    <row r="891" spans="1:18" ht="22.5" hidden="1" thickTop="1" thickBot="1" x14ac:dyDescent="0.4">
      <c r="A891" s="164"/>
      <c r="B891" s="165"/>
      <c r="C891" s="165"/>
      <c r="D891" s="165"/>
      <c r="E891" s="332" t="s">
        <v>537</v>
      </c>
      <c r="F891" s="333"/>
      <c r="G891" s="334"/>
      <c r="H891" s="166"/>
      <c r="I891" s="164"/>
      <c r="J891" s="167">
        <f>J890/O890</f>
        <v>425898.7365476191</v>
      </c>
      <c r="K891" s="168">
        <f>K890/O890</f>
        <v>508780.09428571421</v>
      </c>
      <c r="L891" s="167">
        <f>L890/O890</f>
        <v>2994315.6251190482</v>
      </c>
      <c r="M891" s="167">
        <f>M890/O890</f>
        <v>2802594.6073214286</v>
      </c>
      <c r="N891" s="216"/>
      <c r="O891" s="216"/>
      <c r="P891" s="216"/>
      <c r="Q891" s="131">
        <f t="shared" si="99"/>
        <v>191721.01779761957</v>
      </c>
    </row>
    <row r="892" spans="1:18" hidden="1" x14ac:dyDescent="0.35">
      <c r="A892" s="169">
        <v>1</v>
      </c>
      <c r="B892" s="170" t="s">
        <v>58</v>
      </c>
      <c r="C892" s="170" t="s">
        <v>538</v>
      </c>
      <c r="D892" s="170" t="s">
        <v>539</v>
      </c>
      <c r="E892" s="170" t="s">
        <v>540</v>
      </c>
      <c r="F892" s="170" t="s">
        <v>177</v>
      </c>
      <c r="G892" s="170" t="s">
        <v>541</v>
      </c>
      <c r="H892" s="171"/>
      <c r="I892" s="169"/>
      <c r="J892" s="172"/>
      <c r="K892" s="173"/>
      <c r="L892" s="174"/>
      <c r="M892" s="174"/>
      <c r="N892" s="170"/>
      <c r="O892" s="170"/>
      <c r="P892" s="170"/>
    </row>
    <row r="893" spans="1:18" hidden="1" x14ac:dyDescent="0.35">
      <c r="A893" s="138">
        <v>2</v>
      </c>
      <c r="B893" s="139" t="s">
        <v>58</v>
      </c>
      <c r="C893" s="139" t="s">
        <v>538</v>
      </c>
      <c r="D893" s="139" t="s">
        <v>539</v>
      </c>
      <c r="E893" s="139" t="s">
        <v>540</v>
      </c>
      <c r="F893" s="139" t="s">
        <v>180</v>
      </c>
      <c r="G893" s="139" t="s">
        <v>1269</v>
      </c>
      <c r="H893" s="140">
        <v>3670</v>
      </c>
      <c r="I893" s="138">
        <v>3</v>
      </c>
      <c r="J893" s="141">
        <f>นครพนม!F4</f>
        <v>145650.06</v>
      </c>
      <c r="K893" s="142">
        <f>นครพนม!AN4</f>
        <v>329372.43</v>
      </c>
      <c r="L893" s="143">
        <f>นครพนม!AO4</f>
        <v>2056668.13</v>
      </c>
      <c r="M893" s="143">
        <f>นครพนม!AP4</f>
        <v>1758490.3299999998</v>
      </c>
      <c r="N893" s="139"/>
      <c r="O893" s="139"/>
      <c r="P893" s="139"/>
      <c r="Q893" s="131">
        <f t="shared" si="99"/>
        <v>298177.80000000005</v>
      </c>
      <c r="R893" s="132">
        <f t="shared" si="100"/>
        <v>560.40003542234331</v>
      </c>
    </row>
    <row r="894" spans="1:18" hidden="1" x14ac:dyDescent="0.35">
      <c r="A894" s="138">
        <v>3</v>
      </c>
      <c r="B894" s="139" t="s">
        <v>58</v>
      </c>
      <c r="C894" s="139" t="s">
        <v>538</v>
      </c>
      <c r="D894" s="139" t="s">
        <v>539</v>
      </c>
      <c r="E894" s="139" t="s">
        <v>540</v>
      </c>
      <c r="F894" s="139" t="s">
        <v>180</v>
      </c>
      <c r="G894" s="139" t="s">
        <v>1270</v>
      </c>
      <c r="H894" s="140">
        <v>5165</v>
      </c>
      <c r="I894" s="138">
        <v>4</v>
      </c>
      <c r="J894" s="141">
        <f>นครพนม!F5</f>
        <v>241558.35</v>
      </c>
      <c r="K894" s="142">
        <f>นครพนม!AN5</f>
        <v>387905.04000000004</v>
      </c>
      <c r="L894" s="143">
        <f>นครพนม!AO5</f>
        <v>3673575.76</v>
      </c>
      <c r="M894" s="143">
        <f>นครพนม!AP5</f>
        <v>3410435.51</v>
      </c>
      <c r="N894" s="139"/>
      <c r="O894" s="139"/>
      <c r="P894" s="139"/>
      <c r="Q894" s="131">
        <f t="shared" si="99"/>
        <v>263140.25</v>
      </c>
      <c r="R894" s="132">
        <f t="shared" si="100"/>
        <v>711.24409680542101</v>
      </c>
    </row>
    <row r="895" spans="1:18" hidden="1" x14ac:dyDescent="0.35">
      <c r="A895" s="138">
        <v>4</v>
      </c>
      <c r="B895" s="139" t="s">
        <v>58</v>
      </c>
      <c r="C895" s="139" t="s">
        <v>538</v>
      </c>
      <c r="D895" s="139" t="s">
        <v>539</v>
      </c>
      <c r="E895" s="139" t="s">
        <v>540</v>
      </c>
      <c r="F895" s="139" t="s">
        <v>180</v>
      </c>
      <c r="G895" s="139" t="s">
        <v>1271</v>
      </c>
      <c r="H895" s="140">
        <v>4663</v>
      </c>
      <c r="I895" s="138">
        <v>4</v>
      </c>
      <c r="J895" s="141">
        <f>นครพนม!F6</f>
        <v>328378.48</v>
      </c>
      <c r="K895" s="142">
        <f>นครพนม!AN6</f>
        <v>453584.47</v>
      </c>
      <c r="L895" s="143">
        <f>นครพนม!AO6</f>
        <v>2919862.79</v>
      </c>
      <c r="M895" s="143">
        <f>นครพนม!AP6</f>
        <v>3248745.73</v>
      </c>
      <c r="N895" s="139"/>
      <c r="O895" s="139"/>
      <c r="P895" s="139"/>
      <c r="Q895" s="131">
        <f t="shared" si="99"/>
        <v>-328882.93999999994</v>
      </c>
      <c r="R895" s="132">
        <f t="shared" si="100"/>
        <v>626.17687969118595</v>
      </c>
    </row>
    <row r="896" spans="1:18" hidden="1" x14ac:dyDescent="0.35">
      <c r="A896" s="138">
        <v>5</v>
      </c>
      <c r="B896" s="139" t="s">
        <v>58</v>
      </c>
      <c r="C896" s="139" t="s">
        <v>538</v>
      </c>
      <c r="D896" s="139" t="s">
        <v>539</v>
      </c>
      <c r="E896" s="139" t="s">
        <v>540</v>
      </c>
      <c r="F896" s="139" t="s">
        <v>180</v>
      </c>
      <c r="G896" s="139" t="s">
        <v>1272</v>
      </c>
      <c r="H896" s="140">
        <v>4364</v>
      </c>
      <c r="I896" s="138">
        <v>3</v>
      </c>
      <c r="J896" s="141">
        <f>นครพนม!F7</f>
        <v>148140.03</v>
      </c>
      <c r="K896" s="142">
        <f>นครพนม!AN7</f>
        <v>112914.40000000002</v>
      </c>
      <c r="L896" s="143">
        <f>นครพนม!AO7</f>
        <v>2381500.06</v>
      </c>
      <c r="M896" s="143">
        <f>นครพนม!AP7</f>
        <v>2460626.8000000003</v>
      </c>
      <c r="N896" s="139"/>
      <c r="O896" s="139"/>
      <c r="P896" s="139"/>
      <c r="Q896" s="131">
        <f t="shared" si="99"/>
        <v>-79126.740000000224</v>
      </c>
      <c r="R896" s="132">
        <f t="shared" si="100"/>
        <v>545.71495417048584</v>
      </c>
    </row>
    <row r="897" spans="1:18" hidden="1" x14ac:dyDescent="0.35">
      <c r="A897" s="138">
        <v>6</v>
      </c>
      <c r="B897" s="139" t="s">
        <v>58</v>
      </c>
      <c r="C897" s="139" t="s">
        <v>538</v>
      </c>
      <c r="D897" s="139" t="s">
        <v>539</v>
      </c>
      <c r="E897" s="139" t="s">
        <v>540</v>
      </c>
      <c r="F897" s="139" t="s">
        <v>180</v>
      </c>
      <c r="G897" s="139" t="s">
        <v>1273</v>
      </c>
      <c r="H897" s="140">
        <v>4222</v>
      </c>
      <c r="I897" s="138">
        <v>3</v>
      </c>
      <c r="J897" s="141">
        <f>นครพนม!F8</f>
        <v>516992.47</v>
      </c>
      <c r="K897" s="142">
        <f>นครพนม!AN8</f>
        <v>538778.81999999995</v>
      </c>
      <c r="L897" s="143">
        <f>นครพนม!AO8</f>
        <v>2236577.42</v>
      </c>
      <c r="M897" s="143">
        <f>นครพนม!AP8</f>
        <v>2168793.4900000002</v>
      </c>
      <c r="N897" s="139"/>
      <c r="O897" s="139"/>
      <c r="P897" s="139"/>
      <c r="Q897" s="131">
        <f t="shared" si="99"/>
        <v>67783.929999999702</v>
      </c>
      <c r="R897" s="132">
        <f t="shared" si="100"/>
        <v>529.74358597820935</v>
      </c>
    </row>
    <row r="898" spans="1:18" hidden="1" x14ac:dyDescent="0.35">
      <c r="A898" s="138">
        <v>7</v>
      </c>
      <c r="B898" s="139" t="s">
        <v>58</v>
      </c>
      <c r="C898" s="139" t="s">
        <v>538</v>
      </c>
      <c r="D898" s="139" t="s">
        <v>539</v>
      </c>
      <c r="E898" s="139" t="s">
        <v>540</v>
      </c>
      <c r="F898" s="139" t="s">
        <v>180</v>
      </c>
      <c r="G898" s="139" t="s">
        <v>1274</v>
      </c>
      <c r="H898" s="140">
        <v>3681</v>
      </c>
      <c r="I898" s="138">
        <v>3</v>
      </c>
      <c r="J898" s="141">
        <f>นครพนม!F9</f>
        <v>227222.01</v>
      </c>
      <c r="K898" s="142">
        <f>นครพนม!AN9</f>
        <v>317666.09999999998</v>
      </c>
      <c r="L898" s="143">
        <f>นครพนม!AO9</f>
        <v>1612822.04</v>
      </c>
      <c r="M898" s="143">
        <f>นครพนม!AP9</f>
        <v>1660029.2400000002</v>
      </c>
      <c r="N898" s="139"/>
      <c r="O898" s="139"/>
      <c r="P898" s="139"/>
      <c r="Q898" s="131">
        <f t="shared" si="99"/>
        <v>-47207.200000000186</v>
      </c>
      <c r="R898" s="132">
        <f t="shared" si="100"/>
        <v>438.14779679434935</v>
      </c>
    </row>
    <row r="899" spans="1:18" hidden="1" x14ac:dyDescent="0.35">
      <c r="A899" s="138">
        <v>8</v>
      </c>
      <c r="B899" s="139" t="s">
        <v>58</v>
      </c>
      <c r="C899" s="139" t="s">
        <v>538</v>
      </c>
      <c r="D899" s="139" t="s">
        <v>539</v>
      </c>
      <c r="E899" s="139" t="s">
        <v>540</v>
      </c>
      <c r="F899" s="139" t="s">
        <v>180</v>
      </c>
      <c r="G899" s="139" t="s">
        <v>1275</v>
      </c>
      <c r="H899" s="140">
        <v>2627</v>
      </c>
      <c r="I899" s="138">
        <v>2</v>
      </c>
      <c r="J899" s="141">
        <f>นครพนม!F10</f>
        <v>247186.65</v>
      </c>
      <c r="K899" s="142">
        <f>นครพนม!AN10</f>
        <v>398446.67</v>
      </c>
      <c r="L899" s="143">
        <f>นครพนม!AO10</f>
        <v>2632297.9000000004</v>
      </c>
      <c r="M899" s="143">
        <f>นครพนม!AP10</f>
        <v>1923413.84</v>
      </c>
      <c r="N899" s="139"/>
      <c r="O899" s="139"/>
      <c r="P899" s="139"/>
      <c r="Q899" s="131">
        <f t="shared" si="99"/>
        <v>708884.06000000029</v>
      </c>
      <c r="R899" s="132">
        <f t="shared" si="100"/>
        <v>1002.0167110772746</v>
      </c>
    </row>
    <row r="900" spans="1:18" hidden="1" x14ac:dyDescent="0.35">
      <c r="A900" s="138">
        <v>9</v>
      </c>
      <c r="B900" s="139" t="s">
        <v>58</v>
      </c>
      <c r="C900" s="139" t="s">
        <v>538</v>
      </c>
      <c r="D900" s="139" t="s">
        <v>539</v>
      </c>
      <c r="E900" s="139" t="s">
        <v>540</v>
      </c>
      <c r="F900" s="139" t="s">
        <v>180</v>
      </c>
      <c r="G900" s="139" t="s">
        <v>1276</v>
      </c>
      <c r="H900" s="140">
        <v>2345</v>
      </c>
      <c r="I900" s="138">
        <v>2</v>
      </c>
      <c r="J900" s="141">
        <f>นครพนม!F11</f>
        <v>91351.360000000001</v>
      </c>
      <c r="K900" s="142">
        <f>นครพนม!AN11</f>
        <v>192084.55999999997</v>
      </c>
      <c r="L900" s="143">
        <f>นครพนม!AO11</f>
        <v>1793930.04</v>
      </c>
      <c r="M900" s="143">
        <f>นครพนม!AP11</f>
        <v>1931092.6300000001</v>
      </c>
      <c r="N900" s="139"/>
      <c r="O900" s="139"/>
      <c r="P900" s="139"/>
      <c r="Q900" s="131">
        <f t="shared" si="99"/>
        <v>-137162.59000000008</v>
      </c>
      <c r="R900" s="132">
        <f t="shared" si="100"/>
        <v>765.00214925373132</v>
      </c>
    </row>
    <row r="901" spans="1:18" hidden="1" x14ac:dyDescent="0.35">
      <c r="A901" s="138">
        <v>10</v>
      </c>
      <c r="B901" s="139" t="s">
        <v>58</v>
      </c>
      <c r="C901" s="139" t="s">
        <v>538</v>
      </c>
      <c r="D901" s="139" t="s">
        <v>539</v>
      </c>
      <c r="E901" s="139" t="s">
        <v>540</v>
      </c>
      <c r="F901" s="139" t="s">
        <v>180</v>
      </c>
      <c r="G901" s="139" t="s">
        <v>1277</v>
      </c>
      <c r="H901" s="140">
        <v>2209</v>
      </c>
      <c r="I901" s="138">
        <v>2</v>
      </c>
      <c r="J901" s="141">
        <f>นครพนม!F12</f>
        <v>475191.08</v>
      </c>
      <c r="K901" s="142">
        <f>นครพนม!AN12</f>
        <v>778437.55</v>
      </c>
      <c r="L901" s="143">
        <f>นครพนม!AO12</f>
        <v>2251245.27</v>
      </c>
      <c r="M901" s="143">
        <f>นครพนม!AP12</f>
        <v>2040709.4500000002</v>
      </c>
      <c r="N901" s="139"/>
      <c r="O901" s="139"/>
      <c r="P901" s="139"/>
      <c r="Q901" s="131">
        <f t="shared" si="99"/>
        <v>210535.81999999983</v>
      </c>
      <c r="R901" s="132">
        <f t="shared" si="100"/>
        <v>1019.1241602535084</v>
      </c>
    </row>
    <row r="902" spans="1:18" hidden="1" x14ac:dyDescent="0.35">
      <c r="A902" s="138">
        <v>11</v>
      </c>
      <c r="B902" s="139" t="s">
        <v>58</v>
      </c>
      <c r="C902" s="139" t="s">
        <v>538</v>
      </c>
      <c r="D902" s="139" t="s">
        <v>539</v>
      </c>
      <c r="E902" s="139" t="s">
        <v>540</v>
      </c>
      <c r="F902" s="139" t="s">
        <v>180</v>
      </c>
      <c r="G902" s="139" t="s">
        <v>1278</v>
      </c>
      <c r="H902" s="140">
        <v>2329</v>
      </c>
      <c r="I902" s="138">
        <v>2</v>
      </c>
      <c r="J902" s="141">
        <f>นครพนม!F13</f>
        <v>160700.29</v>
      </c>
      <c r="K902" s="142">
        <f>นครพนม!AN13</f>
        <v>131571.46000000002</v>
      </c>
      <c r="L902" s="143">
        <f>นครพนม!AO13</f>
        <v>1920153.46</v>
      </c>
      <c r="M902" s="143">
        <f>นครพนม!AP13</f>
        <v>1819057.8699999999</v>
      </c>
      <c r="N902" s="139"/>
      <c r="O902" s="139"/>
      <c r="P902" s="139"/>
      <c r="Q902" s="131">
        <f t="shared" si="99"/>
        <v>101095.59000000008</v>
      </c>
      <c r="R902" s="132">
        <f t="shared" si="100"/>
        <v>824.45404036066975</v>
      </c>
    </row>
    <row r="903" spans="1:18" hidden="1" x14ac:dyDescent="0.35">
      <c r="A903" s="138">
        <v>12</v>
      </c>
      <c r="B903" s="139" t="s">
        <v>58</v>
      </c>
      <c r="C903" s="139" t="s">
        <v>538</v>
      </c>
      <c r="D903" s="139" t="s">
        <v>539</v>
      </c>
      <c r="E903" s="139" t="s">
        <v>540</v>
      </c>
      <c r="F903" s="139" t="s">
        <v>180</v>
      </c>
      <c r="G903" s="139" t="s">
        <v>1279</v>
      </c>
      <c r="H903" s="140">
        <v>2781</v>
      </c>
      <c r="I903" s="138">
        <v>2</v>
      </c>
      <c r="J903" s="141">
        <f>นครพนม!F14</f>
        <v>58059.59</v>
      </c>
      <c r="K903" s="142">
        <f>นครพนม!AN14</f>
        <v>411311.11</v>
      </c>
      <c r="L903" s="143">
        <f>นครพนม!AO14</f>
        <v>2300356.25</v>
      </c>
      <c r="M903" s="143">
        <f>นครพนม!AP14</f>
        <v>2158466.31</v>
      </c>
      <c r="N903" s="139"/>
      <c r="O903" s="139"/>
      <c r="P903" s="139"/>
      <c r="Q903" s="131">
        <f t="shared" ref="Q903:Q966" si="109">L903-M903</f>
        <v>141889.93999999994</v>
      </c>
      <c r="R903" s="132">
        <f t="shared" ref="R903:R966" si="110">L903/H903</f>
        <v>827.16873426824884</v>
      </c>
    </row>
    <row r="904" spans="1:18" hidden="1" x14ac:dyDescent="0.35">
      <c r="A904" s="138">
        <v>13</v>
      </c>
      <c r="B904" s="139" t="s">
        <v>58</v>
      </c>
      <c r="C904" s="139" t="s">
        <v>538</v>
      </c>
      <c r="D904" s="139" t="s">
        <v>539</v>
      </c>
      <c r="E904" s="139" t="s">
        <v>540</v>
      </c>
      <c r="F904" s="139" t="s">
        <v>180</v>
      </c>
      <c r="G904" s="139" t="s">
        <v>1280</v>
      </c>
      <c r="H904" s="140">
        <v>3427</v>
      </c>
      <c r="I904" s="138">
        <v>3</v>
      </c>
      <c r="J904" s="141">
        <f>นครพนม!F15</f>
        <v>135371.97</v>
      </c>
      <c r="K904" s="142">
        <f>นครพนม!AN15</f>
        <v>272813.33999999997</v>
      </c>
      <c r="L904" s="143">
        <f>นครพนม!AO15</f>
        <v>2353810.29</v>
      </c>
      <c r="M904" s="143">
        <f>นครพนม!AP15</f>
        <v>2235314.59</v>
      </c>
      <c r="N904" s="139"/>
      <c r="O904" s="139"/>
      <c r="P904" s="139"/>
      <c r="Q904" s="131">
        <f t="shared" si="109"/>
        <v>118495.70000000019</v>
      </c>
      <c r="R904" s="132">
        <f t="shared" si="110"/>
        <v>686.8428042019259</v>
      </c>
    </row>
    <row r="905" spans="1:18" hidden="1" x14ac:dyDescent="0.35">
      <c r="A905" s="138">
        <v>14</v>
      </c>
      <c r="B905" s="139" t="s">
        <v>58</v>
      </c>
      <c r="C905" s="139" t="s">
        <v>538</v>
      </c>
      <c r="D905" s="139" t="s">
        <v>539</v>
      </c>
      <c r="E905" s="139" t="s">
        <v>540</v>
      </c>
      <c r="F905" s="139" t="s">
        <v>180</v>
      </c>
      <c r="G905" s="139" t="s">
        <v>1281</v>
      </c>
      <c r="H905" s="140">
        <v>2582</v>
      </c>
      <c r="I905" s="138">
        <v>2</v>
      </c>
      <c r="J905" s="141">
        <f>นครพนม!F16</f>
        <v>26260.61</v>
      </c>
      <c r="K905" s="142">
        <f>นครพนม!AN16</f>
        <v>120999.25</v>
      </c>
      <c r="L905" s="143">
        <f>นครพนม!AO16</f>
        <v>1725332.4</v>
      </c>
      <c r="M905" s="143">
        <f>นครพนม!AP16</f>
        <v>1755396.14</v>
      </c>
      <c r="N905" s="139"/>
      <c r="O905" s="139"/>
      <c r="P905" s="139"/>
      <c r="Q905" s="131">
        <f t="shared" si="109"/>
        <v>-30063.739999999991</v>
      </c>
      <c r="R905" s="132">
        <f t="shared" si="110"/>
        <v>668.21549186676987</v>
      </c>
    </row>
    <row r="906" spans="1:18" hidden="1" x14ac:dyDescent="0.35">
      <c r="A906" s="138">
        <v>15</v>
      </c>
      <c r="B906" s="139" t="s">
        <v>58</v>
      </c>
      <c r="C906" s="139" t="s">
        <v>538</v>
      </c>
      <c r="D906" s="139" t="s">
        <v>539</v>
      </c>
      <c r="E906" s="139" t="s">
        <v>540</v>
      </c>
      <c r="F906" s="139" t="s">
        <v>180</v>
      </c>
      <c r="G906" s="139" t="s">
        <v>1282</v>
      </c>
      <c r="H906" s="140">
        <v>1491</v>
      </c>
      <c r="I906" s="138">
        <v>1</v>
      </c>
      <c r="J906" s="141">
        <f>นครพนม!F17</f>
        <v>251903.44</v>
      </c>
      <c r="K906" s="142">
        <f>นครพนม!AN17</f>
        <v>288217.75</v>
      </c>
      <c r="L906" s="143">
        <f>นครพนม!AO17</f>
        <v>1688853.96</v>
      </c>
      <c r="M906" s="143">
        <f>นครพนม!AP17</f>
        <v>3127472.84</v>
      </c>
      <c r="N906" s="139"/>
      <c r="O906" s="139"/>
      <c r="P906" s="139"/>
      <c r="Q906" s="131">
        <f t="shared" si="109"/>
        <v>-1438618.88</v>
      </c>
      <c r="R906" s="132">
        <f t="shared" si="110"/>
        <v>1132.6988329979879</v>
      </c>
    </row>
    <row r="907" spans="1:18" hidden="1" x14ac:dyDescent="0.35">
      <c r="A907" s="138">
        <v>16</v>
      </c>
      <c r="B907" s="139" t="s">
        <v>58</v>
      </c>
      <c r="C907" s="139" t="s">
        <v>538</v>
      </c>
      <c r="D907" s="139" t="s">
        <v>539</v>
      </c>
      <c r="E907" s="139" t="s">
        <v>540</v>
      </c>
      <c r="F907" s="139" t="s">
        <v>180</v>
      </c>
      <c r="G907" s="139" t="s">
        <v>1283</v>
      </c>
      <c r="H907" s="140">
        <v>2154</v>
      </c>
      <c r="I907" s="138">
        <v>2</v>
      </c>
      <c r="J907" s="141">
        <f>นครพนม!F18</f>
        <v>120998.46</v>
      </c>
      <c r="K907" s="142">
        <f>นครพนม!AN18</f>
        <v>248613.03000000003</v>
      </c>
      <c r="L907" s="143">
        <f>นครพนม!AO18</f>
        <v>2839391.3200000003</v>
      </c>
      <c r="M907" s="143">
        <f>นครพนม!AP18</f>
        <v>3267230.42</v>
      </c>
      <c r="N907" s="139"/>
      <c r="O907" s="139"/>
      <c r="P907" s="139"/>
      <c r="Q907" s="131">
        <f t="shared" si="109"/>
        <v>-427839.09999999963</v>
      </c>
      <c r="R907" s="132">
        <f t="shared" si="110"/>
        <v>1318.1946703806873</v>
      </c>
    </row>
    <row r="908" spans="1:18" hidden="1" x14ac:dyDescent="0.35">
      <c r="A908" s="138">
        <v>17</v>
      </c>
      <c r="B908" s="139" t="s">
        <v>58</v>
      </c>
      <c r="C908" s="139" t="s">
        <v>538</v>
      </c>
      <c r="D908" s="139" t="s">
        <v>539</v>
      </c>
      <c r="E908" s="139" t="s">
        <v>540</v>
      </c>
      <c r="F908" s="139" t="s">
        <v>180</v>
      </c>
      <c r="G908" s="139" t="s">
        <v>1284</v>
      </c>
      <c r="H908" s="140">
        <v>3909</v>
      </c>
      <c r="I908" s="138">
        <v>3</v>
      </c>
      <c r="J908" s="141">
        <f>นครพนม!F19</f>
        <v>158174.19</v>
      </c>
      <c r="K908" s="142">
        <f>นครพนม!AN19</f>
        <v>197947.82</v>
      </c>
      <c r="L908" s="143">
        <f>นครพนม!AO19</f>
        <v>1983316.77</v>
      </c>
      <c r="M908" s="143">
        <f>นครพนม!AP19</f>
        <v>1513787</v>
      </c>
      <c r="N908" s="139"/>
      <c r="O908" s="139"/>
      <c r="P908" s="139"/>
      <c r="Q908" s="131">
        <f t="shared" si="109"/>
        <v>469529.77</v>
      </c>
      <c r="R908" s="132">
        <f t="shared" si="110"/>
        <v>507.37190330007672</v>
      </c>
    </row>
    <row r="909" spans="1:18" hidden="1" x14ac:dyDescent="0.35">
      <c r="A909" s="138">
        <v>18</v>
      </c>
      <c r="B909" s="139" t="s">
        <v>58</v>
      </c>
      <c r="C909" s="139" t="s">
        <v>538</v>
      </c>
      <c r="D909" s="139" t="s">
        <v>539</v>
      </c>
      <c r="E909" s="139" t="s">
        <v>540</v>
      </c>
      <c r="F909" s="139" t="s">
        <v>180</v>
      </c>
      <c r="G909" s="139" t="s">
        <v>1285</v>
      </c>
      <c r="H909" s="140">
        <v>2875</v>
      </c>
      <c r="I909" s="138">
        <v>2</v>
      </c>
      <c r="J909" s="141">
        <f>นครพนม!F20</f>
        <v>393384.34</v>
      </c>
      <c r="K909" s="142">
        <f>นครพนม!AN20</f>
        <v>612834.29</v>
      </c>
      <c r="L909" s="143">
        <f>นครพนม!AO20</f>
        <v>1724416.1800000002</v>
      </c>
      <c r="M909" s="143">
        <f>นครพนม!AP20</f>
        <v>1689870.7999999998</v>
      </c>
      <c r="N909" s="139"/>
      <c r="O909" s="139"/>
      <c r="P909" s="139"/>
      <c r="Q909" s="131">
        <f t="shared" si="109"/>
        <v>34545.380000000354</v>
      </c>
      <c r="R909" s="132">
        <f t="shared" si="110"/>
        <v>599.79693217391309</v>
      </c>
    </row>
    <row r="910" spans="1:18" hidden="1" x14ac:dyDescent="0.35">
      <c r="A910" s="138">
        <v>19</v>
      </c>
      <c r="B910" s="139" t="s">
        <v>58</v>
      </c>
      <c r="C910" s="139" t="s">
        <v>538</v>
      </c>
      <c r="D910" s="139" t="s">
        <v>539</v>
      </c>
      <c r="E910" s="139" t="s">
        <v>540</v>
      </c>
      <c r="F910" s="139" t="s">
        <v>180</v>
      </c>
      <c r="G910" s="139" t="s">
        <v>1286</v>
      </c>
      <c r="H910" s="140">
        <v>4102</v>
      </c>
      <c r="I910" s="138">
        <v>3</v>
      </c>
      <c r="J910" s="141">
        <f>นครพนม!F21</f>
        <v>171930.69</v>
      </c>
      <c r="K910" s="142">
        <f>นครพนม!AN21</f>
        <v>207212.51</v>
      </c>
      <c r="L910" s="143">
        <f>นครพนม!AO21</f>
        <v>4520253.7300000004</v>
      </c>
      <c r="M910" s="143">
        <f>นครพนม!AP21</f>
        <v>4702010.7700000005</v>
      </c>
      <c r="N910" s="139"/>
      <c r="O910" s="139"/>
      <c r="P910" s="139"/>
      <c r="Q910" s="131">
        <f t="shared" si="109"/>
        <v>-181757.04000000004</v>
      </c>
      <c r="R910" s="132">
        <f t="shared" si="110"/>
        <v>1101.9633666504146</v>
      </c>
    </row>
    <row r="911" spans="1:18" hidden="1" x14ac:dyDescent="0.35">
      <c r="A911" s="138">
        <v>20</v>
      </c>
      <c r="B911" s="139" t="s">
        <v>58</v>
      </c>
      <c r="C911" s="139" t="s">
        <v>538</v>
      </c>
      <c r="D911" s="139" t="s">
        <v>539</v>
      </c>
      <c r="E911" s="139" t="s">
        <v>540</v>
      </c>
      <c r="F911" s="139" t="s">
        <v>180</v>
      </c>
      <c r="G911" s="139" t="s">
        <v>1287</v>
      </c>
      <c r="H911" s="140">
        <v>3593</v>
      </c>
      <c r="I911" s="138">
        <v>3</v>
      </c>
      <c r="J911" s="141">
        <f>นครพนม!F22</f>
        <v>338458.75</v>
      </c>
      <c r="K911" s="142">
        <f>นครพนม!AN22</f>
        <v>464921.87</v>
      </c>
      <c r="L911" s="143">
        <f>นครพนม!AO22</f>
        <v>2212866.09</v>
      </c>
      <c r="M911" s="143">
        <f>นครพนม!AP22</f>
        <v>2163531.3000000003</v>
      </c>
      <c r="N911" s="139"/>
      <c r="O911" s="139"/>
      <c r="P911" s="139"/>
      <c r="Q911" s="131">
        <f t="shared" si="109"/>
        <v>49334.789999999572</v>
      </c>
      <c r="R911" s="132">
        <f t="shared" si="110"/>
        <v>615.88257445032002</v>
      </c>
    </row>
    <row r="912" spans="1:18" hidden="1" x14ac:dyDescent="0.35">
      <c r="A912" s="138">
        <v>21</v>
      </c>
      <c r="B912" s="139" t="s">
        <v>58</v>
      </c>
      <c r="C912" s="139" t="s">
        <v>538</v>
      </c>
      <c r="D912" s="139" t="s">
        <v>539</v>
      </c>
      <c r="E912" s="139" t="s">
        <v>540</v>
      </c>
      <c r="F912" s="139" t="s">
        <v>180</v>
      </c>
      <c r="G912" s="139" t="s">
        <v>1288</v>
      </c>
      <c r="H912" s="140">
        <v>2119</v>
      </c>
      <c r="I912" s="138">
        <v>2</v>
      </c>
      <c r="J912" s="141">
        <f>นครพนม!F23</f>
        <v>492575.14</v>
      </c>
      <c r="K912" s="142">
        <f>นครพนม!AN23</f>
        <v>610463.39</v>
      </c>
      <c r="L912" s="143">
        <f>นครพนม!AO23</f>
        <v>1377194.47</v>
      </c>
      <c r="M912" s="143">
        <f>นครพนม!AP23</f>
        <v>1477832.91</v>
      </c>
      <c r="N912" s="139"/>
      <c r="O912" s="139"/>
      <c r="P912" s="139"/>
      <c r="Q912" s="131">
        <f t="shared" si="109"/>
        <v>-100638.43999999994</v>
      </c>
      <c r="R912" s="132">
        <f t="shared" si="110"/>
        <v>649.92660217083528</v>
      </c>
    </row>
    <row r="913" spans="1:18" hidden="1" x14ac:dyDescent="0.35">
      <c r="A913" s="138">
        <v>22</v>
      </c>
      <c r="B913" s="139" t="s">
        <v>58</v>
      </c>
      <c r="C913" s="139" t="s">
        <v>538</v>
      </c>
      <c r="D913" s="139" t="s">
        <v>539</v>
      </c>
      <c r="E913" s="139" t="s">
        <v>540</v>
      </c>
      <c r="F913" s="139" t="s">
        <v>180</v>
      </c>
      <c r="G913" s="139" t="s">
        <v>1289</v>
      </c>
      <c r="H913" s="140">
        <v>2646</v>
      </c>
      <c r="I913" s="138">
        <v>2</v>
      </c>
      <c r="J913" s="141">
        <f>นครพนม!F24</f>
        <v>9062.2800000000007</v>
      </c>
      <c r="K913" s="142">
        <f>นครพนม!AN24</f>
        <v>181599.94</v>
      </c>
      <c r="L913" s="143">
        <f>นครพนม!AO24</f>
        <v>1945586.3099999998</v>
      </c>
      <c r="M913" s="143">
        <f>นครพนม!AP24</f>
        <v>2342630.2399999998</v>
      </c>
      <c r="N913" s="139"/>
      <c r="O913" s="139"/>
      <c r="P913" s="139"/>
      <c r="Q913" s="131">
        <f t="shared" si="109"/>
        <v>-397043.92999999993</v>
      </c>
      <c r="R913" s="132">
        <f t="shared" si="110"/>
        <v>735.29339002267568</v>
      </c>
    </row>
    <row r="914" spans="1:18" hidden="1" x14ac:dyDescent="0.35">
      <c r="A914" s="138">
        <v>23</v>
      </c>
      <c r="B914" s="139" t="s">
        <v>58</v>
      </c>
      <c r="C914" s="139" t="s">
        <v>538</v>
      </c>
      <c r="D914" s="139" t="s">
        <v>539</v>
      </c>
      <c r="E914" s="139" t="s">
        <v>540</v>
      </c>
      <c r="F914" s="139" t="s">
        <v>180</v>
      </c>
      <c r="G914" s="139" t="s">
        <v>1290</v>
      </c>
      <c r="H914" s="140">
        <v>6232</v>
      </c>
      <c r="I914" s="138">
        <v>5</v>
      </c>
      <c r="J914" s="141">
        <f>นครพนม!F25</f>
        <v>236069.48</v>
      </c>
      <c r="K914" s="142">
        <f>นครพนม!AN25</f>
        <v>605283.51</v>
      </c>
      <c r="L914" s="143">
        <f>นครพนม!AO25</f>
        <v>2743490.1799999997</v>
      </c>
      <c r="M914" s="143">
        <f>นครพนม!AP25</f>
        <v>2530669.35</v>
      </c>
      <c r="N914" s="139"/>
      <c r="O914" s="139"/>
      <c r="P914" s="139"/>
      <c r="Q914" s="131">
        <f t="shared" si="109"/>
        <v>212820.82999999961</v>
      </c>
      <c r="R914" s="132">
        <f t="shared" si="110"/>
        <v>440.22628048780484</v>
      </c>
    </row>
    <row r="915" spans="1:18" hidden="1" x14ac:dyDescent="0.35">
      <c r="A915" s="138">
        <v>24</v>
      </c>
      <c r="B915" s="139" t="s">
        <v>58</v>
      </c>
      <c r="C915" s="139" t="s">
        <v>538</v>
      </c>
      <c r="D915" s="139" t="s">
        <v>539</v>
      </c>
      <c r="E915" s="139" t="s">
        <v>540</v>
      </c>
      <c r="F915" s="139" t="s">
        <v>180</v>
      </c>
      <c r="G915" s="139" t="s">
        <v>1291</v>
      </c>
      <c r="H915" s="140">
        <v>5126</v>
      </c>
      <c r="I915" s="138">
        <v>4</v>
      </c>
      <c r="J915" s="141">
        <f>นครพนม!F26</f>
        <v>149061.25</v>
      </c>
      <c r="K915" s="142">
        <f>นครพนม!AN26</f>
        <v>319355.93</v>
      </c>
      <c r="L915" s="143">
        <f>นครพนม!AO26</f>
        <v>1762118.79</v>
      </c>
      <c r="M915" s="143">
        <f>นครพนม!AP26</f>
        <v>1791004.77</v>
      </c>
      <c r="N915" s="139"/>
      <c r="O915" s="139"/>
      <c r="P915" s="139"/>
      <c r="Q915" s="131">
        <f t="shared" si="109"/>
        <v>-28885.979999999981</v>
      </c>
      <c r="R915" s="132">
        <f t="shared" si="110"/>
        <v>343.76098127194695</v>
      </c>
    </row>
    <row r="916" spans="1:18" hidden="1" x14ac:dyDescent="0.35">
      <c r="A916" s="138">
        <v>25</v>
      </c>
      <c r="B916" s="139" t="s">
        <v>58</v>
      </c>
      <c r="C916" s="139" t="s">
        <v>538</v>
      </c>
      <c r="D916" s="139" t="s">
        <v>539</v>
      </c>
      <c r="E916" s="139" t="s">
        <v>540</v>
      </c>
      <c r="F916" s="139" t="s">
        <v>180</v>
      </c>
      <c r="G916" s="139" t="s">
        <v>1292</v>
      </c>
      <c r="H916" s="140">
        <v>2780</v>
      </c>
      <c r="I916" s="138">
        <v>2</v>
      </c>
      <c r="J916" s="141">
        <f>นครพนม!F27</f>
        <v>166452.51</v>
      </c>
      <c r="K916" s="142">
        <f>นครพนม!AN27</f>
        <v>-109635.25999999995</v>
      </c>
      <c r="L916" s="143">
        <f>นครพนม!AO27</f>
        <v>1237279.94</v>
      </c>
      <c r="M916" s="143">
        <f>นครพนม!AP27</f>
        <v>1743799.9200000002</v>
      </c>
      <c r="N916" s="139"/>
      <c r="O916" s="139"/>
      <c r="P916" s="139"/>
      <c r="Q916" s="131">
        <f t="shared" si="109"/>
        <v>-506519.98000000021</v>
      </c>
      <c r="R916" s="132">
        <f t="shared" si="110"/>
        <v>445.06472661870504</v>
      </c>
    </row>
    <row r="917" spans="1:18" hidden="1" x14ac:dyDescent="0.35">
      <c r="A917" s="138">
        <v>26</v>
      </c>
      <c r="B917" s="139" t="s">
        <v>58</v>
      </c>
      <c r="C917" s="139" t="s">
        <v>538</v>
      </c>
      <c r="D917" s="139" t="s">
        <v>539</v>
      </c>
      <c r="E917" s="139" t="s">
        <v>540</v>
      </c>
      <c r="F917" s="139" t="s">
        <v>180</v>
      </c>
      <c r="G917" s="139" t="s">
        <v>1293</v>
      </c>
      <c r="H917" s="140">
        <v>2904</v>
      </c>
      <c r="I917" s="138">
        <v>2</v>
      </c>
      <c r="J917" s="141">
        <f>นครพนม!F28</f>
        <v>232395.94</v>
      </c>
      <c r="K917" s="142">
        <f>นครพนม!AN28</f>
        <v>358291.12</v>
      </c>
      <c r="L917" s="143">
        <f>นครพนม!AO28</f>
        <v>1195641.8999999999</v>
      </c>
      <c r="M917" s="143">
        <f>นครพนม!AP28</f>
        <v>1088386.5899999999</v>
      </c>
      <c r="N917" s="139"/>
      <c r="O917" s="139"/>
      <c r="P917" s="139"/>
      <c r="Q917" s="131">
        <f t="shared" si="109"/>
        <v>107255.31000000006</v>
      </c>
      <c r="R917" s="132">
        <f t="shared" si="110"/>
        <v>411.72241735537187</v>
      </c>
    </row>
    <row r="918" spans="1:18" s="150" customFormat="1" hidden="1" x14ac:dyDescent="0.35">
      <c r="A918" s="144">
        <v>1</v>
      </c>
      <c r="B918" s="145" t="s">
        <v>58</v>
      </c>
      <c r="C918" s="145"/>
      <c r="D918" s="145"/>
      <c r="E918" s="145" t="s">
        <v>77</v>
      </c>
      <c r="F918" s="145"/>
      <c r="G918" s="145" t="s">
        <v>542</v>
      </c>
      <c r="H918" s="151">
        <f>SUM(H892:H917)</f>
        <v>83996</v>
      </c>
      <c r="I918" s="144"/>
      <c r="J918" s="147">
        <f>SUM(J892:J917)</f>
        <v>5522529.4200000009</v>
      </c>
      <c r="K918" s="182">
        <f>SUM(K892:K917)</f>
        <v>8430991.0999999996</v>
      </c>
      <c r="L918" s="147">
        <f t="shared" ref="L918:M918" si="111">SUM(L893:L917)</f>
        <v>55088541.45000001</v>
      </c>
      <c r="M918" s="147">
        <f t="shared" si="111"/>
        <v>56008798.840000004</v>
      </c>
      <c r="N918" s="145">
        <v>25</v>
      </c>
      <c r="O918" s="145">
        <v>25</v>
      </c>
      <c r="P918" s="145">
        <f>N918-O918</f>
        <v>0</v>
      </c>
      <c r="Q918" s="148">
        <f t="shared" si="109"/>
        <v>-920257.38999999315</v>
      </c>
      <c r="R918" s="149">
        <f>L918/H918</f>
        <v>655.84720046192683</v>
      </c>
    </row>
    <row r="919" spans="1:18" hidden="1" x14ac:dyDescent="0.35">
      <c r="A919" s="138">
        <v>1</v>
      </c>
      <c r="B919" s="139" t="s">
        <v>58</v>
      </c>
      <c r="C919" s="139" t="s">
        <v>543</v>
      </c>
      <c r="D919" s="139" t="s">
        <v>79</v>
      </c>
      <c r="E919" s="139" t="s">
        <v>544</v>
      </c>
      <c r="F919" s="139" t="s">
        <v>210</v>
      </c>
      <c r="G919" s="139" t="s">
        <v>545</v>
      </c>
      <c r="H919" s="140"/>
      <c r="I919" s="138"/>
      <c r="J919" s="141"/>
      <c r="K919" s="142"/>
      <c r="L919" s="143"/>
      <c r="M919" s="143"/>
      <c r="N919" s="139"/>
      <c r="O919" s="139"/>
      <c r="P919" s="139"/>
    </row>
    <row r="920" spans="1:18" hidden="1" x14ac:dyDescent="0.35">
      <c r="A920" s="138">
        <v>2</v>
      </c>
      <c r="B920" s="139" t="s">
        <v>58</v>
      </c>
      <c r="C920" s="139" t="s">
        <v>543</v>
      </c>
      <c r="D920" s="139" t="s">
        <v>79</v>
      </c>
      <c r="E920" s="139" t="s">
        <v>544</v>
      </c>
      <c r="F920" s="139" t="s">
        <v>180</v>
      </c>
      <c r="G920" s="139" t="s">
        <v>1294</v>
      </c>
      <c r="H920" s="140">
        <v>3964</v>
      </c>
      <c r="I920" s="138">
        <v>3</v>
      </c>
      <c r="J920" s="141">
        <f>นครพนม!F29</f>
        <v>526913.65</v>
      </c>
      <c r="K920" s="142">
        <f>นครพนม!AN29</f>
        <v>557759.16</v>
      </c>
      <c r="L920" s="143">
        <f>นครพนม!AO29</f>
        <v>3780214.17</v>
      </c>
      <c r="M920" s="143">
        <f>นครพนม!AP29</f>
        <v>3433979.54</v>
      </c>
      <c r="N920" s="139"/>
      <c r="O920" s="139"/>
      <c r="P920" s="139"/>
      <c r="Q920" s="131">
        <f t="shared" si="109"/>
        <v>346234.62999999989</v>
      </c>
      <c r="R920" s="132">
        <f t="shared" si="110"/>
        <v>953.63626892028253</v>
      </c>
    </row>
    <row r="921" spans="1:18" hidden="1" x14ac:dyDescent="0.35">
      <c r="A921" s="138">
        <v>3</v>
      </c>
      <c r="B921" s="139" t="s">
        <v>58</v>
      </c>
      <c r="C921" s="139" t="s">
        <v>543</v>
      </c>
      <c r="D921" s="139" t="s">
        <v>79</v>
      </c>
      <c r="E921" s="139" t="s">
        <v>544</v>
      </c>
      <c r="F921" s="139" t="s">
        <v>180</v>
      </c>
      <c r="G921" s="139" t="s">
        <v>1295</v>
      </c>
      <c r="H921" s="140">
        <v>5112</v>
      </c>
      <c r="I921" s="138">
        <v>4</v>
      </c>
      <c r="J921" s="141">
        <f>นครพนม!F30</f>
        <v>349225.09</v>
      </c>
      <c r="K921" s="142">
        <f>นครพนม!AN30</f>
        <v>-21495.400000000023</v>
      </c>
      <c r="L921" s="143">
        <f>นครพนม!AO30</f>
        <v>2516420.65</v>
      </c>
      <c r="M921" s="143">
        <f>นครพนม!AP30</f>
        <v>2502607.94</v>
      </c>
      <c r="N921" s="139"/>
      <c r="O921" s="139"/>
      <c r="P921" s="139"/>
      <c r="Q921" s="131">
        <f t="shared" si="109"/>
        <v>13812.709999999963</v>
      </c>
      <c r="R921" s="132">
        <f t="shared" si="110"/>
        <v>492.25756064162755</v>
      </c>
    </row>
    <row r="922" spans="1:18" hidden="1" x14ac:dyDescent="0.35">
      <c r="A922" s="138">
        <v>4</v>
      </c>
      <c r="B922" s="139" t="s">
        <v>58</v>
      </c>
      <c r="C922" s="139" t="s">
        <v>543</v>
      </c>
      <c r="D922" s="139" t="s">
        <v>79</v>
      </c>
      <c r="E922" s="139" t="s">
        <v>544</v>
      </c>
      <c r="F922" s="139" t="s">
        <v>180</v>
      </c>
      <c r="G922" s="139" t="s">
        <v>1296</v>
      </c>
      <c r="H922" s="140">
        <v>2863</v>
      </c>
      <c r="I922" s="138">
        <v>2</v>
      </c>
      <c r="J922" s="141">
        <f>นครพนม!F31</f>
        <v>288451.94</v>
      </c>
      <c r="K922" s="142">
        <f>นครพนม!AN31</f>
        <v>352679.42</v>
      </c>
      <c r="L922" s="143">
        <f>นครพนม!AO31</f>
        <v>1797407.96</v>
      </c>
      <c r="M922" s="143">
        <f>นครพนม!AP31</f>
        <v>1818203.22</v>
      </c>
      <c r="N922" s="139"/>
      <c r="O922" s="139"/>
      <c r="P922" s="139"/>
      <c r="Q922" s="131">
        <f t="shared" si="109"/>
        <v>-20795.260000000009</v>
      </c>
      <c r="R922" s="132">
        <f t="shared" si="110"/>
        <v>627.80578414250783</v>
      </c>
    </row>
    <row r="923" spans="1:18" hidden="1" x14ac:dyDescent="0.35">
      <c r="A923" s="138">
        <v>5</v>
      </c>
      <c r="B923" s="139" t="s">
        <v>58</v>
      </c>
      <c r="C923" s="139" t="s">
        <v>543</v>
      </c>
      <c r="D923" s="139" t="s">
        <v>79</v>
      </c>
      <c r="E923" s="139" t="s">
        <v>544</v>
      </c>
      <c r="F923" s="139" t="s">
        <v>180</v>
      </c>
      <c r="G923" s="139" t="s">
        <v>1297</v>
      </c>
      <c r="H923" s="140">
        <v>3378</v>
      </c>
      <c r="I923" s="138">
        <v>3</v>
      </c>
      <c r="J923" s="141">
        <f>นครพนม!F32</f>
        <v>185369.05</v>
      </c>
      <c r="K923" s="141">
        <f>นครพนม!AN32</f>
        <v>416420.08</v>
      </c>
      <c r="L923" s="143">
        <f>นครพนม!AO32</f>
        <v>1027116.9299999999</v>
      </c>
      <c r="M923" s="143">
        <f>นครพนม!AP32</f>
        <v>891960.77</v>
      </c>
      <c r="N923" s="139"/>
      <c r="O923" s="139"/>
      <c r="P923" s="139"/>
      <c r="Q923" s="131">
        <f t="shared" si="109"/>
        <v>135156.15999999992</v>
      </c>
      <c r="R923" s="132">
        <f t="shared" si="110"/>
        <v>304.06066607460036</v>
      </c>
    </row>
    <row r="924" spans="1:18" hidden="1" x14ac:dyDescent="0.35">
      <c r="A924" s="138">
        <v>6</v>
      </c>
      <c r="B924" s="139" t="s">
        <v>58</v>
      </c>
      <c r="C924" s="139" t="s">
        <v>543</v>
      </c>
      <c r="D924" s="139" t="s">
        <v>79</v>
      </c>
      <c r="E924" s="139" t="s">
        <v>544</v>
      </c>
      <c r="F924" s="139" t="s">
        <v>180</v>
      </c>
      <c r="G924" s="139" t="s">
        <v>1298</v>
      </c>
      <c r="H924" s="140">
        <v>3946</v>
      </c>
      <c r="I924" s="138">
        <v>3</v>
      </c>
      <c r="J924" s="141">
        <f>นครพนม!F33</f>
        <v>249040.21</v>
      </c>
      <c r="K924" s="142">
        <f>นครพนม!AN33</f>
        <v>401188.30999999994</v>
      </c>
      <c r="L924" s="143">
        <f>นครพนม!AO33</f>
        <v>2124847.29</v>
      </c>
      <c r="M924" s="143">
        <f>นครพนม!AP33</f>
        <v>2127219.91</v>
      </c>
      <c r="N924" s="139"/>
      <c r="O924" s="139"/>
      <c r="P924" s="139"/>
      <c r="Q924" s="131">
        <f t="shared" si="109"/>
        <v>-2372.6200000001118</v>
      </c>
      <c r="R924" s="132">
        <f t="shared" si="110"/>
        <v>538.48132032437911</v>
      </c>
    </row>
    <row r="925" spans="1:18" hidden="1" x14ac:dyDescent="0.35">
      <c r="A925" s="138">
        <v>7</v>
      </c>
      <c r="B925" s="139" t="s">
        <v>58</v>
      </c>
      <c r="C925" s="139" t="s">
        <v>543</v>
      </c>
      <c r="D925" s="139" t="s">
        <v>79</v>
      </c>
      <c r="E925" s="139" t="s">
        <v>544</v>
      </c>
      <c r="F925" s="139" t="s">
        <v>180</v>
      </c>
      <c r="G925" s="139" t="s">
        <v>1299</v>
      </c>
      <c r="H925" s="140">
        <v>4332</v>
      </c>
      <c r="I925" s="138">
        <v>3</v>
      </c>
      <c r="J925" s="141">
        <f>นครพนม!F34</f>
        <v>193383.67</v>
      </c>
      <c r="K925" s="142">
        <f>นครพนม!AN34</f>
        <v>318043.48</v>
      </c>
      <c r="L925" s="143">
        <f>นครพนม!AO34</f>
        <v>2017904.38</v>
      </c>
      <c r="M925" s="143">
        <f>นครพนม!AP34</f>
        <v>1960375.51</v>
      </c>
      <c r="N925" s="139"/>
      <c r="O925" s="139"/>
      <c r="P925" s="139"/>
      <c r="Q925" s="131">
        <f t="shared" si="109"/>
        <v>57528.869999999879</v>
      </c>
      <c r="R925" s="132">
        <f t="shared" si="110"/>
        <v>465.81356879039703</v>
      </c>
    </row>
    <row r="926" spans="1:18" s="196" customFormat="1" hidden="1" x14ac:dyDescent="0.35">
      <c r="A926" s="190">
        <v>8</v>
      </c>
      <c r="B926" s="191" t="s">
        <v>58</v>
      </c>
      <c r="C926" s="191" t="s">
        <v>543</v>
      </c>
      <c r="D926" s="191" t="s">
        <v>79</v>
      </c>
      <c r="E926" s="191" t="s">
        <v>544</v>
      </c>
      <c r="F926" s="191" t="s">
        <v>180</v>
      </c>
      <c r="G926" s="191" t="s">
        <v>1300</v>
      </c>
      <c r="H926" s="185">
        <v>2103</v>
      </c>
      <c r="I926" s="190">
        <v>2</v>
      </c>
      <c r="J926" s="192">
        <f>นครพนม!F35</f>
        <v>83251.16</v>
      </c>
      <c r="K926" s="193">
        <f>นครพนม!AN35</f>
        <v>148221.75</v>
      </c>
      <c r="L926" s="192">
        <f>นครพนม!AO35</f>
        <v>892954.76</v>
      </c>
      <c r="M926" s="192">
        <f>นครพนม!AP35</f>
        <v>1005481.02</v>
      </c>
      <c r="N926" s="191"/>
      <c r="O926" s="191"/>
      <c r="P926" s="191"/>
      <c r="Q926" s="194">
        <f t="shared" si="109"/>
        <v>-112526.26000000001</v>
      </c>
      <c r="R926" s="195">
        <f t="shared" si="110"/>
        <v>424.60996671421776</v>
      </c>
    </row>
    <row r="927" spans="1:18" hidden="1" x14ac:dyDescent="0.35">
      <c r="A927" s="138">
        <v>9</v>
      </c>
      <c r="B927" s="139" t="s">
        <v>58</v>
      </c>
      <c r="C927" s="139" t="s">
        <v>543</v>
      </c>
      <c r="D927" s="139" t="s">
        <v>79</v>
      </c>
      <c r="E927" s="139" t="s">
        <v>544</v>
      </c>
      <c r="F927" s="139" t="s">
        <v>180</v>
      </c>
      <c r="G927" s="139" t="s">
        <v>1301</v>
      </c>
      <c r="H927" s="140">
        <v>2710</v>
      </c>
      <c r="I927" s="138">
        <v>2</v>
      </c>
      <c r="J927" s="141">
        <f>นครพนม!F36</f>
        <v>177605.08</v>
      </c>
      <c r="K927" s="142">
        <f>นครพนม!AN36</f>
        <v>138212.5</v>
      </c>
      <c r="L927" s="143">
        <f>นครพนม!AO36</f>
        <v>690163.17999999993</v>
      </c>
      <c r="M927" s="143">
        <f>นครพนม!AP36</f>
        <v>755995.91</v>
      </c>
      <c r="N927" s="139"/>
      <c r="O927" s="139"/>
      <c r="P927" s="139"/>
      <c r="Q927" s="131">
        <f t="shared" si="109"/>
        <v>-65832.730000000098</v>
      </c>
      <c r="R927" s="132">
        <f t="shared" si="110"/>
        <v>254.67276014760145</v>
      </c>
    </row>
    <row r="928" spans="1:18" hidden="1" x14ac:dyDescent="0.35">
      <c r="A928" s="138">
        <v>10</v>
      </c>
      <c r="B928" s="139" t="s">
        <v>58</v>
      </c>
      <c r="C928" s="139" t="s">
        <v>543</v>
      </c>
      <c r="D928" s="139" t="s">
        <v>79</v>
      </c>
      <c r="E928" s="139" t="s">
        <v>544</v>
      </c>
      <c r="F928" s="139" t="s">
        <v>180</v>
      </c>
      <c r="G928" s="139" t="s">
        <v>1302</v>
      </c>
      <c r="H928" s="140">
        <v>2476</v>
      </c>
      <c r="I928" s="138">
        <v>2</v>
      </c>
      <c r="J928" s="141">
        <f>นครพนม!F37</f>
        <v>14733.16</v>
      </c>
      <c r="K928" s="142">
        <f>นครพนม!AN37</f>
        <v>95461.27</v>
      </c>
      <c r="L928" s="143">
        <f>นครพนม!AO37</f>
        <v>1985639.21</v>
      </c>
      <c r="M928" s="143">
        <f>นครพนม!AP37</f>
        <v>2251319.11</v>
      </c>
      <c r="N928" s="139"/>
      <c r="O928" s="139"/>
      <c r="P928" s="139"/>
      <c r="Q928" s="131">
        <f t="shared" si="109"/>
        <v>-265679.89999999991</v>
      </c>
      <c r="R928" s="132">
        <f t="shared" si="110"/>
        <v>801.95444668820676</v>
      </c>
    </row>
    <row r="929" spans="1:18" s="150" customFormat="1" hidden="1" x14ac:dyDescent="0.35">
      <c r="A929" s="144">
        <v>2</v>
      </c>
      <c r="B929" s="145" t="s">
        <v>58</v>
      </c>
      <c r="C929" s="145"/>
      <c r="D929" s="145"/>
      <c r="E929" s="145" t="s">
        <v>77</v>
      </c>
      <c r="F929" s="145"/>
      <c r="G929" s="145" t="s">
        <v>546</v>
      </c>
      <c r="H929" s="151">
        <f>SUM(H919:H928)</f>
        <v>30884</v>
      </c>
      <c r="I929" s="144"/>
      <c r="J929" s="147">
        <f>SUM(J919:J928)</f>
        <v>2067973.0099999998</v>
      </c>
      <c r="K929" s="182">
        <f>SUM(K919:K928)</f>
        <v>2406490.5699999998</v>
      </c>
      <c r="L929" s="147">
        <f t="shared" ref="L929:M929" si="112">SUM(L919:L928)</f>
        <v>16832668.529999997</v>
      </c>
      <c r="M929" s="147">
        <f t="shared" si="112"/>
        <v>16747142.93</v>
      </c>
      <c r="N929" s="145">
        <v>9</v>
      </c>
      <c r="O929" s="145">
        <v>9</v>
      </c>
      <c r="P929" s="145">
        <f>N929-O929</f>
        <v>0</v>
      </c>
      <c r="Q929" s="148">
        <f t="shared" si="109"/>
        <v>85525.599999997765</v>
      </c>
      <c r="R929" s="149">
        <f>L929/H929</f>
        <v>545.02876991322364</v>
      </c>
    </row>
    <row r="930" spans="1:18" hidden="1" x14ac:dyDescent="0.35">
      <c r="A930" s="138">
        <v>1</v>
      </c>
      <c r="B930" s="139" t="s">
        <v>58</v>
      </c>
      <c r="C930" s="139" t="s">
        <v>547</v>
      </c>
      <c r="D930" s="139" t="s">
        <v>86</v>
      </c>
      <c r="E930" s="139" t="s">
        <v>548</v>
      </c>
      <c r="F930" s="139" t="s">
        <v>210</v>
      </c>
      <c r="G930" s="139" t="s">
        <v>549</v>
      </c>
      <c r="H930" s="140"/>
      <c r="I930" s="138"/>
      <c r="J930" s="141"/>
      <c r="K930" s="142"/>
      <c r="L930" s="143"/>
      <c r="M930" s="143"/>
      <c r="N930" s="139"/>
      <c r="O930" s="139"/>
      <c r="P930" s="139"/>
    </row>
    <row r="931" spans="1:18" hidden="1" x14ac:dyDescent="0.35">
      <c r="A931" s="138">
        <v>2</v>
      </c>
      <c r="B931" s="139" t="s">
        <v>58</v>
      </c>
      <c r="C931" s="139" t="s">
        <v>547</v>
      </c>
      <c r="D931" s="139" t="s">
        <v>86</v>
      </c>
      <c r="E931" s="139" t="s">
        <v>548</v>
      </c>
      <c r="F931" s="139" t="s">
        <v>180</v>
      </c>
      <c r="G931" s="139" t="s">
        <v>1303</v>
      </c>
      <c r="H931" s="140">
        <v>3590</v>
      </c>
      <c r="I931" s="138">
        <v>3</v>
      </c>
      <c r="J931" s="141">
        <f>นครพนม!F38</f>
        <v>150782.20000000001</v>
      </c>
      <c r="K931" s="142">
        <f>นครพนม!AN38</f>
        <v>153203.05000000002</v>
      </c>
      <c r="L931" s="143">
        <f>นครพนม!AO38</f>
        <v>1486020.18</v>
      </c>
      <c r="M931" s="143">
        <f>นครพนม!AP38</f>
        <v>1886722.06</v>
      </c>
      <c r="N931" s="139"/>
      <c r="O931" s="139"/>
      <c r="P931" s="139"/>
      <c r="Q931" s="131">
        <f t="shared" si="109"/>
        <v>-400701.88000000012</v>
      </c>
      <c r="R931" s="132">
        <f t="shared" si="110"/>
        <v>413.93319777158774</v>
      </c>
    </row>
    <row r="932" spans="1:18" hidden="1" x14ac:dyDescent="0.35">
      <c r="A932" s="138">
        <v>3</v>
      </c>
      <c r="B932" s="139" t="s">
        <v>58</v>
      </c>
      <c r="C932" s="139" t="s">
        <v>547</v>
      </c>
      <c r="D932" s="139" t="s">
        <v>86</v>
      </c>
      <c r="E932" s="139" t="s">
        <v>548</v>
      </c>
      <c r="F932" s="139" t="s">
        <v>180</v>
      </c>
      <c r="G932" s="139" t="s">
        <v>1304</v>
      </c>
      <c r="H932" s="140">
        <v>4275</v>
      </c>
      <c r="I932" s="138">
        <v>3</v>
      </c>
      <c r="J932" s="141">
        <f>นครพนม!F39</f>
        <v>143200.57</v>
      </c>
      <c r="K932" s="142">
        <f>นครพนม!AN39</f>
        <v>81811.570000000007</v>
      </c>
      <c r="L932" s="143">
        <f>นครพนม!AO39</f>
        <v>1708893.33</v>
      </c>
      <c r="M932" s="143">
        <f>นครพนม!AP39</f>
        <v>1779333.1800000002</v>
      </c>
      <c r="N932" s="139"/>
      <c r="O932" s="139"/>
      <c r="P932" s="139"/>
      <c r="Q932" s="131">
        <f t="shared" si="109"/>
        <v>-70439.850000000093</v>
      </c>
      <c r="R932" s="132">
        <f t="shared" si="110"/>
        <v>399.74112982456143</v>
      </c>
    </row>
    <row r="933" spans="1:18" hidden="1" x14ac:dyDescent="0.35">
      <c r="A933" s="138">
        <v>4</v>
      </c>
      <c r="B933" s="139" t="s">
        <v>58</v>
      </c>
      <c r="C933" s="139" t="s">
        <v>547</v>
      </c>
      <c r="D933" s="139" t="s">
        <v>86</v>
      </c>
      <c r="E933" s="139" t="s">
        <v>548</v>
      </c>
      <c r="F933" s="139" t="s">
        <v>180</v>
      </c>
      <c r="G933" s="139" t="s">
        <v>1305</v>
      </c>
      <c r="H933" s="140">
        <v>1050</v>
      </c>
      <c r="I933" s="138">
        <v>1</v>
      </c>
      <c r="J933" s="141">
        <f>นครพนม!F40</f>
        <v>439983.72</v>
      </c>
      <c r="K933" s="142">
        <f>นครพนม!AN40</f>
        <v>551211.44999999995</v>
      </c>
      <c r="L933" s="143">
        <f>นครพนม!AO40</f>
        <v>1486302.45</v>
      </c>
      <c r="M933" s="143">
        <f>นครพนม!AP40</f>
        <v>1502619.4</v>
      </c>
      <c r="N933" s="139"/>
      <c r="O933" s="139"/>
      <c r="P933" s="139"/>
      <c r="Q933" s="131">
        <f t="shared" si="109"/>
        <v>-16316.949999999953</v>
      </c>
      <c r="R933" s="132">
        <f t="shared" si="110"/>
        <v>1415.5261428571428</v>
      </c>
    </row>
    <row r="934" spans="1:18" hidden="1" x14ac:dyDescent="0.35">
      <c r="A934" s="138">
        <v>5</v>
      </c>
      <c r="B934" s="139" t="s">
        <v>58</v>
      </c>
      <c r="C934" s="139" t="s">
        <v>547</v>
      </c>
      <c r="D934" s="139" t="s">
        <v>86</v>
      </c>
      <c r="E934" s="139" t="s">
        <v>548</v>
      </c>
      <c r="F934" s="139" t="s">
        <v>180</v>
      </c>
      <c r="G934" s="139" t="s">
        <v>1306</v>
      </c>
      <c r="H934" s="140">
        <v>2081</v>
      </c>
      <c r="I934" s="138">
        <v>2</v>
      </c>
      <c r="J934" s="141">
        <f>นครพนม!F41</f>
        <v>47490.94</v>
      </c>
      <c r="K934" s="142">
        <f>นครพนม!AN41</f>
        <v>-393012.3</v>
      </c>
      <c r="L934" s="143">
        <f>นครพนม!AO41</f>
        <v>2084597.69</v>
      </c>
      <c r="M934" s="143">
        <f>นครพนม!AP41</f>
        <v>2406022.7499999995</v>
      </c>
      <c r="N934" s="139"/>
      <c r="O934" s="139"/>
      <c r="P934" s="139"/>
      <c r="Q934" s="131">
        <f t="shared" si="109"/>
        <v>-321425.05999999959</v>
      </c>
      <c r="R934" s="132">
        <f t="shared" si="110"/>
        <v>1001.7288274867851</v>
      </c>
    </row>
    <row r="935" spans="1:18" hidden="1" x14ac:dyDescent="0.35">
      <c r="A935" s="138">
        <v>6</v>
      </c>
      <c r="B935" s="139" t="s">
        <v>58</v>
      </c>
      <c r="C935" s="139" t="s">
        <v>547</v>
      </c>
      <c r="D935" s="139" t="s">
        <v>86</v>
      </c>
      <c r="E935" s="139" t="s">
        <v>548</v>
      </c>
      <c r="F935" s="139" t="s">
        <v>180</v>
      </c>
      <c r="G935" s="139" t="s">
        <v>1307</v>
      </c>
      <c r="H935" s="140">
        <v>2563</v>
      </c>
      <c r="I935" s="138">
        <v>2</v>
      </c>
      <c r="J935" s="141">
        <f>นครพนม!F42</f>
        <v>86795.06</v>
      </c>
      <c r="K935" s="142">
        <f>นครพนม!AN42</f>
        <v>681571.02</v>
      </c>
      <c r="L935" s="143">
        <f>นครพนม!AO42</f>
        <v>1666663.34</v>
      </c>
      <c r="M935" s="143">
        <f>นครพนม!AP42</f>
        <v>1927886.53</v>
      </c>
      <c r="N935" s="139"/>
      <c r="O935" s="139"/>
      <c r="P935" s="139"/>
      <c r="Q935" s="131">
        <f t="shared" si="109"/>
        <v>-261223.18999999994</v>
      </c>
      <c r="R935" s="132">
        <f t="shared" si="110"/>
        <v>650.27832227857982</v>
      </c>
    </row>
    <row r="936" spans="1:18" hidden="1" x14ac:dyDescent="0.35">
      <c r="A936" s="138">
        <v>7</v>
      </c>
      <c r="B936" s="139" t="s">
        <v>58</v>
      </c>
      <c r="C936" s="139" t="s">
        <v>547</v>
      </c>
      <c r="D936" s="139" t="s">
        <v>86</v>
      </c>
      <c r="E936" s="139" t="s">
        <v>548</v>
      </c>
      <c r="F936" s="139" t="s">
        <v>180</v>
      </c>
      <c r="G936" s="139" t="s">
        <v>1308</v>
      </c>
      <c r="H936" s="140">
        <v>2302</v>
      </c>
      <c r="I936" s="138">
        <v>2</v>
      </c>
      <c r="J936" s="141">
        <f>นครพนม!F43</f>
        <v>146265.23000000001</v>
      </c>
      <c r="K936" s="142">
        <f>นครพนม!AN43</f>
        <v>836332.25</v>
      </c>
      <c r="L936" s="143">
        <f>นครพนม!AO43</f>
        <v>1879096.6</v>
      </c>
      <c r="M936" s="143">
        <f>นครพนม!AP43</f>
        <v>2118384</v>
      </c>
      <c r="N936" s="139"/>
      <c r="O936" s="139"/>
      <c r="P936" s="139"/>
      <c r="Q936" s="131">
        <f t="shared" si="109"/>
        <v>-239287.39999999991</v>
      </c>
      <c r="R936" s="132">
        <f t="shared" si="110"/>
        <v>816.2887054735013</v>
      </c>
    </row>
    <row r="937" spans="1:18" hidden="1" x14ac:dyDescent="0.35">
      <c r="A937" s="138">
        <v>8</v>
      </c>
      <c r="B937" s="139" t="s">
        <v>58</v>
      </c>
      <c r="C937" s="139" t="s">
        <v>547</v>
      </c>
      <c r="D937" s="139" t="s">
        <v>86</v>
      </c>
      <c r="E937" s="139" t="s">
        <v>548</v>
      </c>
      <c r="F937" s="139" t="s">
        <v>180</v>
      </c>
      <c r="G937" s="139" t="s">
        <v>1309</v>
      </c>
      <c r="H937" s="140">
        <v>2003</v>
      </c>
      <c r="I937" s="138">
        <v>2</v>
      </c>
      <c r="J937" s="141">
        <f>นครพนม!F44</f>
        <v>253443.36</v>
      </c>
      <c r="K937" s="142">
        <f>นครพนม!AN44</f>
        <v>473642.79000000004</v>
      </c>
      <c r="L937" s="143">
        <f>นครพนม!AO44</f>
        <v>712068.11</v>
      </c>
      <c r="M937" s="143">
        <f>นครพนม!AP44</f>
        <v>672924.43</v>
      </c>
      <c r="N937" s="139"/>
      <c r="O937" s="139"/>
      <c r="P937" s="139"/>
      <c r="Q937" s="131">
        <f t="shared" si="109"/>
        <v>39143.679999999935</v>
      </c>
      <c r="R937" s="132">
        <f t="shared" si="110"/>
        <v>355.50080379430852</v>
      </c>
    </row>
    <row r="938" spans="1:18" hidden="1" x14ac:dyDescent="0.35">
      <c r="A938" s="138">
        <v>9</v>
      </c>
      <c r="B938" s="139" t="s">
        <v>58</v>
      </c>
      <c r="C938" s="139" t="s">
        <v>547</v>
      </c>
      <c r="D938" s="139" t="s">
        <v>86</v>
      </c>
      <c r="E938" s="139" t="s">
        <v>548</v>
      </c>
      <c r="F938" s="139" t="s">
        <v>180</v>
      </c>
      <c r="G938" s="139" t="s">
        <v>1310</v>
      </c>
      <c r="H938" s="140">
        <v>2921</v>
      </c>
      <c r="I938" s="138">
        <v>2</v>
      </c>
      <c r="J938" s="141">
        <f>นครพนม!F45</f>
        <v>332334.46999999997</v>
      </c>
      <c r="K938" s="142">
        <f>นครพนม!AN45</f>
        <v>348200.64</v>
      </c>
      <c r="L938" s="143">
        <f>นครพนม!AO45</f>
        <v>1836659.48</v>
      </c>
      <c r="M938" s="143">
        <f>นครพนม!AP45</f>
        <v>1846919.98</v>
      </c>
      <c r="N938" s="139"/>
      <c r="O938" s="139"/>
      <c r="P938" s="139"/>
      <c r="Q938" s="131">
        <f t="shared" si="109"/>
        <v>-10260.5</v>
      </c>
      <c r="R938" s="132">
        <f t="shared" si="110"/>
        <v>628.77763779527561</v>
      </c>
    </row>
    <row r="939" spans="1:18" hidden="1" x14ac:dyDescent="0.35">
      <c r="A939" s="138">
        <v>10</v>
      </c>
      <c r="B939" s="139" t="s">
        <v>58</v>
      </c>
      <c r="C939" s="139" t="s">
        <v>547</v>
      </c>
      <c r="D939" s="139" t="s">
        <v>86</v>
      </c>
      <c r="E939" s="139" t="s">
        <v>548</v>
      </c>
      <c r="F939" s="139" t="s">
        <v>180</v>
      </c>
      <c r="G939" s="139" t="s">
        <v>1311</v>
      </c>
      <c r="H939" s="140">
        <v>2021</v>
      </c>
      <c r="I939" s="138">
        <v>2</v>
      </c>
      <c r="J939" s="141">
        <f>นครพนม!F46</f>
        <v>157199.91</v>
      </c>
      <c r="K939" s="142">
        <f>นครพนม!AN46</f>
        <v>206722.43</v>
      </c>
      <c r="L939" s="143">
        <f>นครพนม!AO46</f>
        <v>1632452.7000000002</v>
      </c>
      <c r="M939" s="143">
        <f>นครพนม!AP46</f>
        <v>1606391.46</v>
      </c>
      <c r="N939" s="139"/>
      <c r="O939" s="139"/>
      <c r="P939" s="139"/>
      <c r="Q939" s="131">
        <f t="shared" si="109"/>
        <v>26061.240000000224</v>
      </c>
      <c r="R939" s="132">
        <f t="shared" si="110"/>
        <v>807.74502721425051</v>
      </c>
    </row>
    <row r="940" spans="1:18" hidden="1" x14ac:dyDescent="0.35">
      <c r="A940" s="138">
        <v>11</v>
      </c>
      <c r="B940" s="139" t="s">
        <v>58</v>
      </c>
      <c r="C940" s="139" t="s">
        <v>547</v>
      </c>
      <c r="D940" s="139" t="s">
        <v>86</v>
      </c>
      <c r="E940" s="139" t="s">
        <v>548</v>
      </c>
      <c r="F940" s="139" t="s">
        <v>180</v>
      </c>
      <c r="G940" s="139" t="s">
        <v>1312</v>
      </c>
      <c r="H940" s="140">
        <v>1750</v>
      </c>
      <c r="I940" s="138">
        <v>2</v>
      </c>
      <c r="J940" s="141">
        <f>นครพนม!F47</f>
        <v>160079.59</v>
      </c>
      <c r="K940" s="142">
        <f>นครพนม!AN47</f>
        <v>28528.639999999985</v>
      </c>
      <c r="L940" s="143">
        <f>นครพนม!AO47</f>
        <v>1263236.6600000001</v>
      </c>
      <c r="M940" s="143">
        <f>นครพนม!AP47</f>
        <v>1266317.6099999999</v>
      </c>
      <c r="N940" s="139"/>
      <c r="O940" s="139"/>
      <c r="P940" s="139"/>
      <c r="Q940" s="131">
        <f t="shared" si="109"/>
        <v>-3080.9499999997206</v>
      </c>
      <c r="R940" s="132">
        <f t="shared" si="110"/>
        <v>721.8495200000001</v>
      </c>
    </row>
    <row r="941" spans="1:18" hidden="1" x14ac:dyDescent="0.35">
      <c r="A941" s="138">
        <v>12</v>
      </c>
      <c r="B941" s="139" t="s">
        <v>58</v>
      </c>
      <c r="C941" s="139" t="s">
        <v>547</v>
      </c>
      <c r="D941" s="139" t="s">
        <v>86</v>
      </c>
      <c r="E941" s="139" t="s">
        <v>548</v>
      </c>
      <c r="F941" s="139" t="s">
        <v>180</v>
      </c>
      <c r="G941" s="139" t="s">
        <v>1313</v>
      </c>
      <c r="H941" s="140">
        <v>1875</v>
      </c>
      <c r="I941" s="138">
        <v>2</v>
      </c>
      <c r="J941" s="141">
        <f>นครพนม!F48</f>
        <v>122628.77</v>
      </c>
      <c r="K941" s="142">
        <f>นครพนม!AN48</f>
        <v>245382.95</v>
      </c>
      <c r="L941" s="143">
        <f>นครพนม!AO48</f>
        <v>1143481.1199999999</v>
      </c>
      <c r="M941" s="143">
        <f>นครพนม!AP48</f>
        <v>1127297.57</v>
      </c>
      <c r="N941" s="139"/>
      <c r="O941" s="139"/>
      <c r="P941" s="139"/>
      <c r="Q941" s="131">
        <f t="shared" si="109"/>
        <v>16183.549999999814</v>
      </c>
      <c r="R941" s="132">
        <f t="shared" si="110"/>
        <v>609.8565973333333</v>
      </c>
    </row>
    <row r="942" spans="1:18" hidden="1" x14ac:dyDescent="0.35">
      <c r="A942" s="138">
        <v>13</v>
      </c>
      <c r="B942" s="139" t="s">
        <v>58</v>
      </c>
      <c r="C942" s="139" t="s">
        <v>547</v>
      </c>
      <c r="D942" s="139" t="s">
        <v>86</v>
      </c>
      <c r="E942" s="139" t="s">
        <v>548</v>
      </c>
      <c r="F942" s="139" t="s">
        <v>180</v>
      </c>
      <c r="G942" s="139" t="s">
        <v>1314</v>
      </c>
      <c r="H942" s="140">
        <v>2733</v>
      </c>
      <c r="I942" s="138">
        <v>2</v>
      </c>
      <c r="J942" s="141">
        <f>นครพนม!F49</f>
        <v>363015.98</v>
      </c>
      <c r="K942" s="142">
        <f>นครพนม!AN49</f>
        <v>289563.38</v>
      </c>
      <c r="L942" s="143">
        <f>นครพนม!AO49</f>
        <v>1516672.67</v>
      </c>
      <c r="M942" s="143">
        <f>นครพนม!AP49</f>
        <v>1656103.77</v>
      </c>
      <c r="N942" s="139"/>
      <c r="O942" s="139"/>
      <c r="P942" s="139"/>
      <c r="Q942" s="131">
        <f t="shared" si="109"/>
        <v>-139431.10000000009</v>
      </c>
      <c r="R942" s="132">
        <f t="shared" si="110"/>
        <v>554.94792169776804</v>
      </c>
    </row>
    <row r="943" spans="1:18" hidden="1" x14ac:dyDescent="0.35">
      <c r="A943" s="138">
        <v>14</v>
      </c>
      <c r="B943" s="139" t="s">
        <v>58</v>
      </c>
      <c r="C943" s="139" t="s">
        <v>547</v>
      </c>
      <c r="D943" s="139" t="s">
        <v>86</v>
      </c>
      <c r="E943" s="139" t="s">
        <v>548</v>
      </c>
      <c r="F943" s="139" t="s">
        <v>180</v>
      </c>
      <c r="G943" s="139" t="s">
        <v>1315</v>
      </c>
      <c r="H943" s="140">
        <v>2730</v>
      </c>
      <c r="I943" s="138">
        <v>2</v>
      </c>
      <c r="J943" s="141">
        <f>นครพนม!F50</f>
        <v>243955.79</v>
      </c>
      <c r="K943" s="142">
        <f>นครพนม!AN50</f>
        <v>797165.86</v>
      </c>
      <c r="L943" s="143">
        <f>นครพนม!AO50</f>
        <v>1728730.98</v>
      </c>
      <c r="M943" s="143">
        <f>นครพนม!AP50</f>
        <v>1943779.7</v>
      </c>
      <c r="N943" s="139"/>
      <c r="O943" s="139"/>
      <c r="P943" s="139"/>
      <c r="Q943" s="131">
        <f t="shared" si="109"/>
        <v>-215048.71999999997</v>
      </c>
      <c r="R943" s="132">
        <f t="shared" si="110"/>
        <v>633.23479120879119</v>
      </c>
    </row>
    <row r="944" spans="1:18" hidden="1" x14ac:dyDescent="0.35">
      <c r="A944" s="138">
        <v>15</v>
      </c>
      <c r="B944" s="139" t="s">
        <v>58</v>
      </c>
      <c r="C944" s="139" t="s">
        <v>547</v>
      </c>
      <c r="D944" s="139" t="s">
        <v>86</v>
      </c>
      <c r="E944" s="139" t="s">
        <v>548</v>
      </c>
      <c r="F944" s="139" t="s">
        <v>180</v>
      </c>
      <c r="G944" s="139" t="s">
        <v>1316</v>
      </c>
      <c r="H944" s="140">
        <v>2627</v>
      </c>
      <c r="I944" s="138">
        <v>2</v>
      </c>
      <c r="J944" s="141">
        <f>นครพนม!F51</f>
        <v>447415.75</v>
      </c>
      <c r="K944" s="142">
        <f>นครพนม!AN51</f>
        <v>853834.64</v>
      </c>
      <c r="L944" s="143">
        <f>นครพนม!AO51</f>
        <v>1659953.84</v>
      </c>
      <c r="M944" s="143">
        <f>นครพนม!AP51</f>
        <v>1407302.7</v>
      </c>
      <c r="N944" s="139"/>
      <c r="O944" s="139"/>
      <c r="P944" s="139"/>
      <c r="Q944" s="131">
        <f t="shared" si="109"/>
        <v>252651.14000000013</v>
      </c>
      <c r="R944" s="132">
        <f t="shared" si="110"/>
        <v>631.88193376475067</v>
      </c>
    </row>
    <row r="945" spans="1:18" hidden="1" x14ac:dyDescent="0.35">
      <c r="A945" s="138">
        <v>16</v>
      </c>
      <c r="B945" s="139" t="s">
        <v>58</v>
      </c>
      <c r="C945" s="139" t="s">
        <v>547</v>
      </c>
      <c r="D945" s="139" t="s">
        <v>86</v>
      </c>
      <c r="E945" s="139" t="s">
        <v>548</v>
      </c>
      <c r="F945" s="139" t="s">
        <v>180</v>
      </c>
      <c r="G945" s="139" t="s">
        <v>1317</v>
      </c>
      <c r="H945" s="140">
        <v>1841</v>
      </c>
      <c r="I945" s="138">
        <v>2</v>
      </c>
      <c r="J945" s="141">
        <f>นครพนม!F52</f>
        <v>389267.22</v>
      </c>
      <c r="K945" s="142">
        <f>นครพนม!AN52</f>
        <v>437648.1</v>
      </c>
      <c r="L945" s="143">
        <f>นครพนม!AO52</f>
        <v>449324.77999999997</v>
      </c>
      <c r="M945" s="143">
        <f>นครพนม!AP52</f>
        <v>417295.51</v>
      </c>
      <c r="N945" s="139"/>
      <c r="O945" s="139"/>
      <c r="P945" s="139"/>
      <c r="Q945" s="131">
        <f t="shared" si="109"/>
        <v>32029.26999999996</v>
      </c>
      <c r="R945" s="132">
        <f t="shared" si="110"/>
        <v>244.06560564910373</v>
      </c>
    </row>
    <row r="946" spans="1:18" hidden="1" x14ac:dyDescent="0.35">
      <c r="A946" s="152">
        <v>17</v>
      </c>
      <c r="B946" s="153" t="s">
        <v>58</v>
      </c>
      <c r="C946" s="153" t="s">
        <v>547</v>
      </c>
      <c r="D946" s="153" t="s">
        <v>86</v>
      </c>
      <c r="E946" s="153" t="s">
        <v>548</v>
      </c>
      <c r="F946" s="153" t="s">
        <v>180</v>
      </c>
      <c r="G946" s="153" t="s">
        <v>1318</v>
      </c>
      <c r="H946" s="154">
        <v>2414</v>
      </c>
      <c r="I946" s="152">
        <v>2</v>
      </c>
      <c r="J946" s="141">
        <f>นครพนม!F53</f>
        <v>137949.32999999999</v>
      </c>
      <c r="K946" s="142">
        <f>นครพนม!AN53</f>
        <v>313773.5</v>
      </c>
      <c r="L946" s="143">
        <f>นครพนม!AO53</f>
        <v>1494659.08</v>
      </c>
      <c r="M946" s="143">
        <f>นครพนม!AP53</f>
        <v>1546931.51</v>
      </c>
      <c r="N946" s="139"/>
      <c r="O946" s="139"/>
      <c r="P946" s="139"/>
      <c r="Q946" s="131">
        <f t="shared" si="109"/>
        <v>-52272.429999999935</v>
      </c>
      <c r="R946" s="132">
        <f t="shared" si="110"/>
        <v>619.16283347141677</v>
      </c>
    </row>
    <row r="947" spans="1:18" hidden="1" x14ac:dyDescent="0.35">
      <c r="A947" s="152">
        <v>18</v>
      </c>
      <c r="B947" s="153" t="s">
        <v>58</v>
      </c>
      <c r="C947" s="153" t="s">
        <v>547</v>
      </c>
      <c r="D947" s="153" t="s">
        <v>86</v>
      </c>
      <c r="E947" s="153" t="s">
        <v>548</v>
      </c>
      <c r="F947" s="153" t="s">
        <v>180</v>
      </c>
      <c r="G947" s="153" t="s">
        <v>1319</v>
      </c>
      <c r="H947" s="154">
        <v>1799</v>
      </c>
      <c r="I947" s="152">
        <v>2</v>
      </c>
      <c r="J947" s="141">
        <f>นครพนม!F54</f>
        <v>66413.460000000006</v>
      </c>
      <c r="K947" s="142">
        <f>นครพนม!AN54</f>
        <v>3675.7700000000186</v>
      </c>
      <c r="L947" s="143">
        <f>นครพนม!AO54</f>
        <v>1303318.42</v>
      </c>
      <c r="M947" s="143">
        <f>นครพนม!AP54</f>
        <v>1232025.52</v>
      </c>
      <c r="N947" s="139"/>
      <c r="O947" s="139"/>
      <c r="P947" s="139"/>
      <c r="Q947" s="131">
        <f t="shared" si="109"/>
        <v>71292.899999999907</v>
      </c>
      <c r="R947" s="132">
        <f t="shared" si="110"/>
        <v>724.46827126181211</v>
      </c>
    </row>
    <row r="948" spans="1:18" s="150" customFormat="1" hidden="1" x14ac:dyDescent="0.35">
      <c r="A948" s="144">
        <v>3</v>
      </c>
      <c r="B948" s="145" t="s">
        <v>58</v>
      </c>
      <c r="C948" s="145"/>
      <c r="D948" s="145"/>
      <c r="E948" s="145" t="s">
        <v>77</v>
      </c>
      <c r="F948" s="145"/>
      <c r="G948" s="145" t="s">
        <v>550</v>
      </c>
      <c r="H948" s="151">
        <f>SUM(H930:H947)</f>
        <v>40575</v>
      </c>
      <c r="I948" s="144"/>
      <c r="J948" s="147">
        <f>SUM(J930:J947)</f>
        <v>3688221.3499999996</v>
      </c>
      <c r="K948" s="147">
        <f t="shared" ref="K948:M948" si="113">SUM(K930:K947)</f>
        <v>5909255.7400000002</v>
      </c>
      <c r="L948" s="147">
        <f t="shared" si="113"/>
        <v>25052131.43</v>
      </c>
      <c r="M948" s="147">
        <f t="shared" si="113"/>
        <v>26344257.68</v>
      </c>
      <c r="N948" s="145">
        <v>17</v>
      </c>
      <c r="O948" s="145">
        <v>17</v>
      </c>
      <c r="P948" s="145">
        <f>N948-O948</f>
        <v>0</v>
      </c>
      <c r="Q948" s="148">
        <f t="shared" si="109"/>
        <v>-1292126.25</v>
      </c>
      <c r="R948" s="149">
        <f>L948/H948</f>
        <v>617.42776167590876</v>
      </c>
    </row>
    <row r="949" spans="1:18" hidden="1" x14ac:dyDescent="0.35">
      <c r="A949" s="138">
        <v>1</v>
      </c>
      <c r="B949" s="139" t="s">
        <v>58</v>
      </c>
      <c r="C949" s="139" t="s">
        <v>551</v>
      </c>
      <c r="D949" s="139" t="s">
        <v>93</v>
      </c>
      <c r="E949" s="139" t="s">
        <v>552</v>
      </c>
      <c r="F949" s="139" t="s">
        <v>210</v>
      </c>
      <c r="G949" s="139" t="s">
        <v>553</v>
      </c>
      <c r="H949" s="140"/>
      <c r="I949" s="138"/>
      <c r="J949" s="141"/>
      <c r="K949" s="142"/>
      <c r="L949" s="143"/>
      <c r="M949" s="143"/>
      <c r="N949" s="139"/>
      <c r="O949" s="139"/>
      <c r="P949" s="139"/>
    </row>
    <row r="950" spans="1:18" hidden="1" x14ac:dyDescent="0.35">
      <c r="A950" s="138">
        <v>2</v>
      </c>
      <c r="B950" s="139" t="s">
        <v>58</v>
      </c>
      <c r="C950" s="139" t="s">
        <v>551</v>
      </c>
      <c r="D950" s="139" t="s">
        <v>93</v>
      </c>
      <c r="E950" s="139" t="s">
        <v>552</v>
      </c>
      <c r="F950" s="139" t="s">
        <v>180</v>
      </c>
      <c r="G950" s="139" t="s">
        <v>1320</v>
      </c>
      <c r="H950" s="140">
        <v>2442</v>
      </c>
      <c r="I950" s="138">
        <v>2</v>
      </c>
      <c r="J950" s="141">
        <f>นครพนม!F55</f>
        <v>214154.56</v>
      </c>
      <c r="K950" s="142">
        <f>นครพนม!AN55</f>
        <v>215416.90000000002</v>
      </c>
      <c r="L950" s="143">
        <f>นครพนม!AO55</f>
        <v>2154460.2400000002</v>
      </c>
      <c r="M950" s="143">
        <f>นครพนม!AP55</f>
        <v>2479932.5299999998</v>
      </c>
      <c r="N950" s="139"/>
      <c r="O950" s="139"/>
      <c r="P950" s="139"/>
      <c r="Q950" s="131">
        <f t="shared" si="109"/>
        <v>-325472.28999999957</v>
      </c>
      <c r="R950" s="132">
        <f t="shared" si="110"/>
        <v>882.25235053235065</v>
      </c>
    </row>
    <row r="951" spans="1:18" hidden="1" x14ac:dyDescent="0.35">
      <c r="A951" s="138">
        <v>3</v>
      </c>
      <c r="B951" s="139" t="s">
        <v>58</v>
      </c>
      <c r="C951" s="139" t="s">
        <v>551</v>
      </c>
      <c r="D951" s="139" t="s">
        <v>93</v>
      </c>
      <c r="E951" s="139" t="s">
        <v>552</v>
      </c>
      <c r="F951" s="139" t="s">
        <v>180</v>
      </c>
      <c r="G951" s="139" t="s">
        <v>1321</v>
      </c>
      <c r="H951" s="140">
        <v>1417</v>
      </c>
      <c r="I951" s="138">
        <v>1</v>
      </c>
      <c r="J951" s="141">
        <f>นครพนม!F56</f>
        <v>120182.26</v>
      </c>
      <c r="K951" s="142">
        <f>นครพนม!AN56</f>
        <v>116690.37999999999</v>
      </c>
      <c r="L951" s="143">
        <f>นครพนม!AO56</f>
        <v>908901.37</v>
      </c>
      <c r="M951" s="143">
        <f>นครพนม!AP56</f>
        <v>1556600.67</v>
      </c>
      <c r="N951" s="139"/>
      <c r="O951" s="139"/>
      <c r="P951" s="139"/>
      <c r="Q951" s="131">
        <f t="shared" si="109"/>
        <v>-647699.29999999993</v>
      </c>
      <c r="R951" s="132">
        <f t="shared" si="110"/>
        <v>641.42651376146785</v>
      </c>
    </row>
    <row r="952" spans="1:18" hidden="1" x14ac:dyDescent="0.35">
      <c r="A952" s="138">
        <v>4</v>
      </c>
      <c r="B952" s="139" t="s">
        <v>58</v>
      </c>
      <c r="C952" s="139" t="s">
        <v>551</v>
      </c>
      <c r="D952" s="139" t="s">
        <v>93</v>
      </c>
      <c r="E952" s="139" t="s">
        <v>552</v>
      </c>
      <c r="F952" s="139" t="s">
        <v>180</v>
      </c>
      <c r="G952" s="139" t="s">
        <v>1322</v>
      </c>
      <c r="H952" s="140">
        <v>1301</v>
      </c>
      <c r="I952" s="138">
        <v>1</v>
      </c>
      <c r="J952" s="141">
        <f>นครพนม!F57</f>
        <v>319741.65000000002</v>
      </c>
      <c r="K952" s="142">
        <f>นครพนม!AN57</f>
        <v>302875.47000000003</v>
      </c>
      <c r="L952" s="143">
        <f>นครพนม!AO57</f>
        <v>949562.12</v>
      </c>
      <c r="M952" s="143">
        <f>นครพนม!AP57</f>
        <v>1132565.96</v>
      </c>
      <c r="N952" s="139"/>
      <c r="O952" s="139"/>
      <c r="P952" s="139"/>
      <c r="Q952" s="131">
        <f t="shared" si="109"/>
        <v>-183003.83999999997</v>
      </c>
      <c r="R952" s="132">
        <f t="shared" si="110"/>
        <v>729.8709607993851</v>
      </c>
    </row>
    <row r="953" spans="1:18" hidden="1" x14ac:dyDescent="0.35">
      <c r="A953" s="138">
        <v>5</v>
      </c>
      <c r="B953" s="139" t="s">
        <v>58</v>
      </c>
      <c r="C953" s="139" t="s">
        <v>551</v>
      </c>
      <c r="D953" s="139" t="s">
        <v>93</v>
      </c>
      <c r="E953" s="139" t="s">
        <v>552</v>
      </c>
      <c r="F953" s="139" t="s">
        <v>180</v>
      </c>
      <c r="G953" s="139" t="s">
        <v>1323</v>
      </c>
      <c r="H953" s="140">
        <v>2427</v>
      </c>
      <c r="I953" s="138">
        <v>2</v>
      </c>
      <c r="J953" s="141">
        <f>นครพนม!F58</f>
        <v>481237.37</v>
      </c>
      <c r="K953" s="142">
        <f>นครพนม!AN58</f>
        <v>488013.03</v>
      </c>
      <c r="L953" s="143">
        <f>นครพนม!AO58</f>
        <v>1583929.04</v>
      </c>
      <c r="M953" s="143">
        <f>นครพนม!AP58</f>
        <v>1619090.58</v>
      </c>
      <c r="N953" s="139"/>
      <c r="O953" s="139"/>
      <c r="P953" s="139"/>
      <c r="Q953" s="131">
        <f t="shared" si="109"/>
        <v>-35161.540000000037</v>
      </c>
      <c r="R953" s="132">
        <f t="shared" si="110"/>
        <v>652.62836423568194</v>
      </c>
    </row>
    <row r="954" spans="1:18" hidden="1" x14ac:dyDescent="0.35">
      <c r="A954" s="138">
        <v>6</v>
      </c>
      <c r="B954" s="139" t="s">
        <v>58</v>
      </c>
      <c r="C954" s="139" t="s">
        <v>551</v>
      </c>
      <c r="D954" s="139" t="s">
        <v>93</v>
      </c>
      <c r="E954" s="139" t="s">
        <v>552</v>
      </c>
      <c r="F954" s="139" t="s">
        <v>180</v>
      </c>
      <c r="G954" s="139" t="s">
        <v>1324</v>
      </c>
      <c r="H954" s="140">
        <v>1385</v>
      </c>
      <c r="I954" s="138">
        <v>1</v>
      </c>
      <c r="J954" s="141">
        <f>นครพนม!F59</f>
        <v>36816.65</v>
      </c>
      <c r="K954" s="142">
        <f>นครพนม!AN59</f>
        <v>16520.44000000001</v>
      </c>
      <c r="L954" s="143">
        <f>นครพนม!AO59</f>
        <v>1061879.8</v>
      </c>
      <c r="M954" s="143">
        <f>นครพนม!AP59</f>
        <v>1137669.1600000001</v>
      </c>
      <c r="N954" s="139"/>
      <c r="O954" s="139"/>
      <c r="P954" s="139"/>
      <c r="Q954" s="131">
        <f t="shared" si="109"/>
        <v>-75789.360000000102</v>
      </c>
      <c r="R954" s="132">
        <f t="shared" si="110"/>
        <v>766.7002166064982</v>
      </c>
    </row>
    <row r="955" spans="1:18" hidden="1" x14ac:dyDescent="0.35">
      <c r="A955" s="138">
        <v>7</v>
      </c>
      <c r="B955" s="139" t="s">
        <v>58</v>
      </c>
      <c r="C955" s="139" t="s">
        <v>551</v>
      </c>
      <c r="D955" s="139" t="s">
        <v>93</v>
      </c>
      <c r="E955" s="139" t="s">
        <v>552</v>
      </c>
      <c r="F955" s="139" t="s">
        <v>180</v>
      </c>
      <c r="G955" s="139" t="s">
        <v>1325</v>
      </c>
      <c r="H955" s="140">
        <v>2740</v>
      </c>
      <c r="I955" s="138">
        <v>2</v>
      </c>
      <c r="J955" s="141">
        <f>นครพนม!F60</f>
        <v>50413.87</v>
      </c>
      <c r="K955" s="142">
        <f>นครพนม!AN60</f>
        <v>98494.68</v>
      </c>
      <c r="L955" s="143">
        <f>นครพนม!AO60</f>
        <v>1792979.4500000002</v>
      </c>
      <c r="M955" s="143">
        <f>นครพนม!AP60</f>
        <v>1987907.35</v>
      </c>
      <c r="N955" s="139"/>
      <c r="O955" s="139"/>
      <c r="P955" s="139"/>
      <c r="Q955" s="131">
        <f t="shared" si="109"/>
        <v>-194927.89999999991</v>
      </c>
      <c r="R955" s="132">
        <f t="shared" si="110"/>
        <v>654.37206204379572</v>
      </c>
    </row>
    <row r="956" spans="1:18" hidden="1" x14ac:dyDescent="0.35">
      <c r="A956" s="138">
        <v>8</v>
      </c>
      <c r="B956" s="139" t="s">
        <v>58</v>
      </c>
      <c r="C956" s="139" t="s">
        <v>551</v>
      </c>
      <c r="D956" s="139" t="s">
        <v>93</v>
      </c>
      <c r="E956" s="139" t="s">
        <v>552</v>
      </c>
      <c r="F956" s="139" t="s">
        <v>180</v>
      </c>
      <c r="G956" s="139" t="s">
        <v>1326</v>
      </c>
      <c r="H956" s="140">
        <v>2998</v>
      </c>
      <c r="I956" s="138">
        <v>2</v>
      </c>
      <c r="J956" s="141">
        <f>นครพนม!F61</f>
        <v>61977</v>
      </c>
      <c r="K956" s="142">
        <f>นครพนม!AN61</f>
        <v>222958.37</v>
      </c>
      <c r="L956" s="143">
        <f>นครพนม!AO61</f>
        <v>2317600.17</v>
      </c>
      <c r="M956" s="143">
        <f>นครพนม!AP61</f>
        <v>1974817.77</v>
      </c>
      <c r="N956" s="139"/>
      <c r="O956" s="139"/>
      <c r="P956" s="139"/>
      <c r="Q956" s="131">
        <f t="shared" si="109"/>
        <v>342782.39999999991</v>
      </c>
      <c r="R956" s="132">
        <f t="shared" si="110"/>
        <v>773.0487558372248</v>
      </c>
    </row>
    <row r="957" spans="1:18" hidden="1" x14ac:dyDescent="0.35">
      <c r="A957" s="138">
        <v>9</v>
      </c>
      <c r="B957" s="139" t="s">
        <v>58</v>
      </c>
      <c r="C957" s="139" t="s">
        <v>551</v>
      </c>
      <c r="D957" s="139" t="s">
        <v>93</v>
      </c>
      <c r="E957" s="139" t="s">
        <v>552</v>
      </c>
      <c r="F957" s="139" t="s">
        <v>180</v>
      </c>
      <c r="G957" s="139" t="s">
        <v>1327</v>
      </c>
      <c r="H957" s="140">
        <v>1500</v>
      </c>
      <c r="I957" s="138">
        <v>1</v>
      </c>
      <c r="J957" s="141">
        <f>นครพนม!F62</f>
        <v>150433.65</v>
      </c>
      <c r="K957" s="142">
        <f>นครพนม!AN62</f>
        <v>177821.30999999997</v>
      </c>
      <c r="L957" s="143">
        <f>นครพนม!AO62</f>
        <v>1456074.42</v>
      </c>
      <c r="M957" s="143">
        <f>นครพนม!AP62</f>
        <v>1696701.21</v>
      </c>
      <c r="N957" s="139"/>
      <c r="O957" s="139"/>
      <c r="P957" s="139"/>
      <c r="Q957" s="131">
        <f t="shared" si="109"/>
        <v>-240626.79000000004</v>
      </c>
      <c r="R957" s="132">
        <f t="shared" si="110"/>
        <v>970.71627999999998</v>
      </c>
    </row>
    <row r="958" spans="1:18" hidden="1" x14ac:dyDescent="0.35">
      <c r="A958" s="138">
        <v>10</v>
      </c>
      <c r="B958" s="139" t="s">
        <v>58</v>
      </c>
      <c r="C958" s="139" t="s">
        <v>551</v>
      </c>
      <c r="D958" s="139" t="s">
        <v>93</v>
      </c>
      <c r="E958" s="139" t="s">
        <v>552</v>
      </c>
      <c r="F958" s="139" t="s">
        <v>180</v>
      </c>
      <c r="G958" s="139" t="s">
        <v>1328</v>
      </c>
      <c r="H958" s="140">
        <v>3005</v>
      </c>
      <c r="I958" s="138">
        <v>3</v>
      </c>
      <c r="J958" s="141">
        <f>นครพนม!F63</f>
        <v>93784.03</v>
      </c>
      <c r="K958" s="142">
        <f>นครพนม!AN63</f>
        <v>100635.51999999999</v>
      </c>
      <c r="L958" s="143">
        <f>นครพนม!AO63</f>
        <v>1830481.3</v>
      </c>
      <c r="M958" s="143">
        <f>นครพนม!AP63</f>
        <v>2026410.18</v>
      </c>
      <c r="N958" s="139"/>
      <c r="O958" s="139"/>
      <c r="P958" s="139"/>
      <c r="Q958" s="131">
        <f t="shared" si="109"/>
        <v>-195928.87999999989</v>
      </c>
      <c r="R958" s="132">
        <f t="shared" si="110"/>
        <v>609.14519134775378</v>
      </c>
    </row>
    <row r="959" spans="1:18" s="150" customFormat="1" hidden="1" x14ac:dyDescent="0.35">
      <c r="A959" s="144">
        <v>4</v>
      </c>
      <c r="B959" s="145" t="s">
        <v>58</v>
      </c>
      <c r="C959" s="145"/>
      <c r="D959" s="145"/>
      <c r="E959" s="145" t="s">
        <v>77</v>
      </c>
      <c r="F959" s="145"/>
      <c r="G959" s="145" t="s">
        <v>554</v>
      </c>
      <c r="H959" s="151">
        <f>SUM(H949:H958)</f>
        <v>19215</v>
      </c>
      <c r="I959" s="144"/>
      <c r="J959" s="147">
        <f>SUM(J949:J958)</f>
        <v>1528741.0399999998</v>
      </c>
      <c r="K959" s="147">
        <f t="shared" ref="K959:M959" si="114">SUM(K949:K958)</f>
        <v>1739426.1</v>
      </c>
      <c r="L959" s="147">
        <f t="shared" si="114"/>
        <v>14055867.91</v>
      </c>
      <c r="M959" s="147">
        <f t="shared" si="114"/>
        <v>15611695.41</v>
      </c>
      <c r="N959" s="145">
        <v>9</v>
      </c>
      <c r="O959" s="145">
        <v>9</v>
      </c>
      <c r="P959" s="145">
        <f>N959-O959</f>
        <v>0</v>
      </c>
      <c r="Q959" s="148">
        <f t="shared" si="109"/>
        <v>-1555827.5</v>
      </c>
      <c r="R959" s="149">
        <f>L959/H959</f>
        <v>731.50496539162111</v>
      </c>
    </row>
    <row r="960" spans="1:18" hidden="1" x14ac:dyDescent="0.35">
      <c r="A960" s="138">
        <v>1</v>
      </c>
      <c r="B960" s="139" t="s">
        <v>58</v>
      </c>
      <c r="C960" s="139" t="s">
        <v>555</v>
      </c>
      <c r="D960" s="139" t="s">
        <v>136</v>
      </c>
      <c r="E960" s="139" t="s">
        <v>556</v>
      </c>
      <c r="F960" s="139" t="s">
        <v>329</v>
      </c>
      <c r="G960" s="139" t="s">
        <v>557</v>
      </c>
      <c r="H960" s="140"/>
      <c r="I960" s="138"/>
      <c r="J960" s="141"/>
      <c r="K960" s="142"/>
      <c r="L960" s="143"/>
      <c r="M960" s="143"/>
      <c r="N960" s="139"/>
      <c r="O960" s="139"/>
      <c r="P960" s="139"/>
    </row>
    <row r="961" spans="1:18" hidden="1" x14ac:dyDescent="0.35">
      <c r="A961" s="138">
        <v>2</v>
      </c>
      <c r="B961" s="139" t="s">
        <v>58</v>
      </c>
      <c r="C961" s="139" t="s">
        <v>555</v>
      </c>
      <c r="D961" s="139" t="s">
        <v>136</v>
      </c>
      <c r="E961" s="139" t="s">
        <v>556</v>
      </c>
      <c r="F961" s="139" t="s">
        <v>180</v>
      </c>
      <c r="G961" s="139" t="s">
        <v>1329</v>
      </c>
      <c r="H961" s="140">
        <v>4846</v>
      </c>
      <c r="I961" s="138">
        <v>4</v>
      </c>
      <c r="J961" s="141">
        <f>นครพนม!F64</f>
        <v>514567</v>
      </c>
      <c r="K961" s="142">
        <f>นครพนม!AN64</f>
        <v>565361.18999999994</v>
      </c>
      <c r="L961" s="143">
        <f>นครพนม!AO64</f>
        <v>2677781.0699999998</v>
      </c>
      <c r="M961" s="143">
        <f>นครพนม!AP64</f>
        <v>2515184.21</v>
      </c>
      <c r="N961" s="139"/>
      <c r="O961" s="139"/>
      <c r="P961" s="139"/>
      <c r="Q961" s="131">
        <f t="shared" si="109"/>
        <v>162596.85999999987</v>
      </c>
      <c r="R961" s="132">
        <f t="shared" si="110"/>
        <v>552.57554065208421</v>
      </c>
    </row>
    <row r="962" spans="1:18" hidden="1" x14ac:dyDescent="0.35">
      <c r="A962" s="138">
        <v>3</v>
      </c>
      <c r="B962" s="139" t="s">
        <v>58</v>
      </c>
      <c r="C962" s="139" t="s">
        <v>555</v>
      </c>
      <c r="D962" s="139" t="s">
        <v>136</v>
      </c>
      <c r="E962" s="139" t="s">
        <v>556</v>
      </c>
      <c r="F962" s="139" t="s">
        <v>180</v>
      </c>
      <c r="G962" s="139" t="s">
        <v>1330</v>
      </c>
      <c r="H962" s="140">
        <v>2013</v>
      </c>
      <c r="I962" s="138">
        <v>2</v>
      </c>
      <c r="J962" s="141">
        <f>นครพนม!F65</f>
        <v>475396.01</v>
      </c>
      <c r="K962" s="142">
        <f>นครพนม!AN65</f>
        <v>520987.02</v>
      </c>
      <c r="L962" s="143">
        <f>นครพนม!AO65</f>
        <v>1434412.65</v>
      </c>
      <c r="M962" s="143">
        <f>นครพนม!AP65</f>
        <v>1337017.5699999998</v>
      </c>
      <c r="N962" s="139"/>
      <c r="O962" s="139"/>
      <c r="P962" s="139"/>
      <c r="Q962" s="131">
        <f t="shared" si="109"/>
        <v>97395.080000000075</v>
      </c>
      <c r="R962" s="132">
        <f t="shared" si="110"/>
        <v>712.57459016393443</v>
      </c>
    </row>
    <row r="963" spans="1:18" hidden="1" x14ac:dyDescent="0.35">
      <c r="A963" s="138">
        <v>4</v>
      </c>
      <c r="B963" s="139" t="s">
        <v>58</v>
      </c>
      <c r="C963" s="139" t="s">
        <v>555</v>
      </c>
      <c r="D963" s="139" t="s">
        <v>136</v>
      </c>
      <c r="E963" s="139" t="s">
        <v>556</v>
      </c>
      <c r="F963" s="139" t="s">
        <v>180</v>
      </c>
      <c r="G963" s="139" t="s">
        <v>1331</v>
      </c>
      <c r="H963" s="140">
        <v>1672</v>
      </c>
      <c r="I963" s="138">
        <v>2</v>
      </c>
      <c r="J963" s="141">
        <f>นครพนม!F66</f>
        <v>638930.49</v>
      </c>
      <c r="K963" s="142">
        <f>นครพนม!AN66</f>
        <v>735832.24</v>
      </c>
      <c r="L963" s="143">
        <f>นครพนม!AO66</f>
        <v>1899242.6099999999</v>
      </c>
      <c r="M963" s="143">
        <f>นครพนม!AP66</f>
        <v>2085018.33</v>
      </c>
      <c r="N963" s="139"/>
      <c r="O963" s="139"/>
      <c r="P963" s="139"/>
      <c r="Q963" s="131">
        <f t="shared" si="109"/>
        <v>-185775.7200000002</v>
      </c>
      <c r="R963" s="132">
        <f t="shared" si="110"/>
        <v>1135.9106519138754</v>
      </c>
    </row>
    <row r="964" spans="1:18" hidden="1" x14ac:dyDescent="0.35">
      <c r="A964" s="138">
        <v>5</v>
      </c>
      <c r="B964" s="139" t="s">
        <v>58</v>
      </c>
      <c r="C964" s="139" t="s">
        <v>555</v>
      </c>
      <c r="D964" s="139" t="s">
        <v>136</v>
      </c>
      <c r="E964" s="139" t="s">
        <v>556</v>
      </c>
      <c r="F964" s="139" t="s">
        <v>180</v>
      </c>
      <c r="G964" s="139" t="s">
        <v>1332</v>
      </c>
      <c r="H964" s="140">
        <v>4546</v>
      </c>
      <c r="I964" s="138">
        <v>4</v>
      </c>
      <c r="J964" s="141">
        <f>นครพนม!F67</f>
        <v>298126.3</v>
      </c>
      <c r="K964" s="142">
        <f>นครพนม!AN67</f>
        <v>333991.94999999995</v>
      </c>
      <c r="L964" s="143">
        <f>นครพนม!AO67</f>
        <v>2493574.39</v>
      </c>
      <c r="M964" s="143">
        <f>นครพนม!AP67</f>
        <v>2476644.0099999998</v>
      </c>
      <c r="N964" s="139"/>
      <c r="O964" s="139"/>
      <c r="P964" s="139"/>
      <c r="Q964" s="131">
        <f t="shared" si="109"/>
        <v>16930.380000000354</v>
      </c>
      <c r="R964" s="132">
        <f t="shared" si="110"/>
        <v>548.52054333479987</v>
      </c>
    </row>
    <row r="965" spans="1:18" hidden="1" x14ac:dyDescent="0.35">
      <c r="A965" s="138">
        <v>6</v>
      </c>
      <c r="B965" s="139" t="s">
        <v>58</v>
      </c>
      <c r="C965" s="139" t="s">
        <v>555</v>
      </c>
      <c r="D965" s="139" t="s">
        <v>136</v>
      </c>
      <c r="E965" s="139" t="s">
        <v>556</v>
      </c>
      <c r="F965" s="139" t="s">
        <v>180</v>
      </c>
      <c r="G965" s="139" t="s">
        <v>1333</v>
      </c>
      <c r="H965" s="140">
        <v>3867</v>
      </c>
      <c r="I965" s="138">
        <v>3</v>
      </c>
      <c r="J965" s="141">
        <f>นครพนม!F68</f>
        <v>583443.62</v>
      </c>
      <c r="K965" s="142">
        <f>นครพนม!AN68</f>
        <v>554216.12</v>
      </c>
      <c r="L965" s="143">
        <f>นครพนม!AO68</f>
        <v>4575440.8900000006</v>
      </c>
      <c r="M965" s="143">
        <f>นครพนม!AP68</f>
        <v>3583765.55</v>
      </c>
      <c r="N965" s="139"/>
      <c r="O965" s="139"/>
      <c r="P965" s="139"/>
      <c r="Q965" s="131">
        <f t="shared" si="109"/>
        <v>991675.34000000078</v>
      </c>
      <c r="R965" s="132">
        <f t="shared" si="110"/>
        <v>1183.2016783035947</v>
      </c>
    </row>
    <row r="966" spans="1:18" hidden="1" x14ac:dyDescent="0.35">
      <c r="A966" s="138">
        <v>7</v>
      </c>
      <c r="B966" s="139" t="s">
        <v>58</v>
      </c>
      <c r="C966" s="139" t="s">
        <v>555</v>
      </c>
      <c r="D966" s="139" t="s">
        <v>136</v>
      </c>
      <c r="E966" s="139" t="s">
        <v>556</v>
      </c>
      <c r="F966" s="139" t="s">
        <v>180</v>
      </c>
      <c r="G966" s="139" t="s">
        <v>1334</v>
      </c>
      <c r="H966" s="140">
        <v>2282</v>
      </c>
      <c r="I966" s="138">
        <v>2</v>
      </c>
      <c r="J966" s="141">
        <f>นครพนม!F69</f>
        <v>751661.29</v>
      </c>
      <c r="K966" s="142">
        <f>นครพนม!AN69</f>
        <v>810827.39</v>
      </c>
      <c r="L966" s="143">
        <f>นครพนม!AO69</f>
        <v>1771518.85</v>
      </c>
      <c r="M966" s="143">
        <f>นครพนม!AP69</f>
        <v>1743731.3099999998</v>
      </c>
      <c r="N966" s="139"/>
      <c r="O966" s="139"/>
      <c r="P966" s="139"/>
      <c r="Q966" s="131">
        <f t="shared" si="109"/>
        <v>27787.54000000027</v>
      </c>
      <c r="R966" s="132">
        <f t="shared" si="110"/>
        <v>776.30098597721303</v>
      </c>
    </row>
    <row r="967" spans="1:18" hidden="1" x14ac:dyDescent="0.35">
      <c r="A967" s="138">
        <v>8</v>
      </c>
      <c r="B967" s="139" t="s">
        <v>58</v>
      </c>
      <c r="C967" s="139" t="s">
        <v>555</v>
      </c>
      <c r="D967" s="139" t="s">
        <v>136</v>
      </c>
      <c r="E967" s="139" t="s">
        <v>556</v>
      </c>
      <c r="F967" s="139" t="s">
        <v>180</v>
      </c>
      <c r="G967" s="139" t="s">
        <v>1335</v>
      </c>
      <c r="H967" s="140">
        <v>2718</v>
      </c>
      <c r="I967" s="138">
        <v>2</v>
      </c>
      <c r="J967" s="141">
        <f>นครพนม!F70</f>
        <v>623313.56000000006</v>
      </c>
      <c r="K967" s="142">
        <f>นครพนม!AN70</f>
        <v>689985.25</v>
      </c>
      <c r="L967" s="143">
        <f>นครพนม!AO70</f>
        <v>2263482.9900000002</v>
      </c>
      <c r="M967" s="143">
        <f>นครพนม!AP70</f>
        <v>2306165.87</v>
      </c>
      <c r="N967" s="139"/>
      <c r="O967" s="139"/>
      <c r="P967" s="139"/>
      <c r="Q967" s="131">
        <f t="shared" ref="Q967:Q1029" si="115">L967-M967</f>
        <v>-42682.879999999888</v>
      </c>
      <c r="R967" s="132">
        <f t="shared" ref="R967:R1028" si="116">L967/H967</f>
        <v>832.77519867549677</v>
      </c>
    </row>
    <row r="968" spans="1:18" hidden="1" x14ac:dyDescent="0.35">
      <c r="A968" s="138">
        <v>9</v>
      </c>
      <c r="B968" s="139" t="s">
        <v>58</v>
      </c>
      <c r="C968" s="139" t="s">
        <v>555</v>
      </c>
      <c r="D968" s="139" t="s">
        <v>136</v>
      </c>
      <c r="E968" s="139" t="s">
        <v>556</v>
      </c>
      <c r="F968" s="139" t="s">
        <v>180</v>
      </c>
      <c r="G968" s="139" t="s">
        <v>1336</v>
      </c>
      <c r="H968" s="140">
        <v>4883</v>
      </c>
      <c r="I968" s="138">
        <v>4</v>
      </c>
      <c r="J968" s="141">
        <f>นครพนม!F71</f>
        <v>463983.2</v>
      </c>
      <c r="K968" s="142">
        <f>นครพนม!AN71</f>
        <v>455035.74</v>
      </c>
      <c r="L968" s="143">
        <f>นครพนม!AO71</f>
        <v>2576997.1</v>
      </c>
      <c r="M968" s="143">
        <f>นครพนม!AP71</f>
        <v>2513720.3000000003</v>
      </c>
      <c r="N968" s="139"/>
      <c r="O968" s="139"/>
      <c r="P968" s="139"/>
      <c r="Q968" s="131">
        <f t="shared" si="115"/>
        <v>63276.799999999814</v>
      </c>
      <c r="R968" s="132">
        <f t="shared" si="116"/>
        <v>527.74874052836378</v>
      </c>
    </row>
    <row r="969" spans="1:18" hidden="1" x14ac:dyDescent="0.35">
      <c r="A969" s="138">
        <v>10</v>
      </c>
      <c r="B969" s="139" t="s">
        <v>58</v>
      </c>
      <c r="C969" s="139" t="s">
        <v>555</v>
      </c>
      <c r="D969" s="139" t="s">
        <v>136</v>
      </c>
      <c r="E969" s="139" t="s">
        <v>556</v>
      </c>
      <c r="F969" s="139" t="s">
        <v>180</v>
      </c>
      <c r="G969" s="139" t="s">
        <v>1337</v>
      </c>
      <c r="H969" s="140">
        <v>4275</v>
      </c>
      <c r="I969" s="138">
        <v>3</v>
      </c>
      <c r="J969" s="141">
        <f>นครพนม!F72</f>
        <v>464725.01</v>
      </c>
      <c r="K969" s="142">
        <f>นครพนม!AN72</f>
        <v>584247.05000000005</v>
      </c>
      <c r="L969" s="143">
        <f>นครพนม!AO72</f>
        <v>2786987.9799999995</v>
      </c>
      <c r="M969" s="143">
        <f>นครพนม!AP72</f>
        <v>2815686.8000000003</v>
      </c>
      <c r="N969" s="139"/>
      <c r="O969" s="139"/>
      <c r="P969" s="139"/>
      <c r="Q969" s="131">
        <f t="shared" si="115"/>
        <v>-28698.820000000764</v>
      </c>
      <c r="R969" s="132">
        <f t="shared" si="116"/>
        <v>651.92701286549698</v>
      </c>
    </row>
    <row r="970" spans="1:18" hidden="1" x14ac:dyDescent="0.35">
      <c r="A970" s="138">
        <v>11</v>
      </c>
      <c r="B970" s="139" t="s">
        <v>58</v>
      </c>
      <c r="C970" s="139" t="s">
        <v>555</v>
      </c>
      <c r="D970" s="139" t="s">
        <v>136</v>
      </c>
      <c r="E970" s="139" t="s">
        <v>556</v>
      </c>
      <c r="F970" s="139" t="s">
        <v>180</v>
      </c>
      <c r="G970" s="139" t="s">
        <v>1338</v>
      </c>
      <c r="H970" s="140">
        <v>3121</v>
      </c>
      <c r="I970" s="138">
        <v>3</v>
      </c>
      <c r="J970" s="141">
        <f>นครพนม!F73</f>
        <v>577142.71</v>
      </c>
      <c r="K970" s="142">
        <f>นครพนม!AN73</f>
        <v>340969.64999999997</v>
      </c>
      <c r="L970" s="143">
        <f>นครพนม!AO73</f>
        <v>2212913</v>
      </c>
      <c r="M970" s="143">
        <f>นครพนม!AP73</f>
        <v>2511408.5699999998</v>
      </c>
      <c r="N970" s="139"/>
      <c r="O970" s="139"/>
      <c r="P970" s="139"/>
      <c r="Q970" s="131">
        <f t="shared" si="115"/>
        <v>-298495.56999999983</v>
      </c>
      <c r="R970" s="132">
        <f t="shared" si="116"/>
        <v>709.03973085549501</v>
      </c>
    </row>
    <row r="971" spans="1:18" hidden="1" x14ac:dyDescent="0.35">
      <c r="A971" s="138">
        <v>12</v>
      </c>
      <c r="B971" s="139" t="s">
        <v>58</v>
      </c>
      <c r="C971" s="139" t="s">
        <v>555</v>
      </c>
      <c r="D971" s="139" t="s">
        <v>136</v>
      </c>
      <c r="E971" s="139" t="s">
        <v>556</v>
      </c>
      <c r="F971" s="139" t="s">
        <v>180</v>
      </c>
      <c r="G971" s="139" t="s">
        <v>1339</v>
      </c>
      <c r="H971" s="140">
        <v>1601</v>
      </c>
      <c r="I971" s="138">
        <v>2</v>
      </c>
      <c r="J971" s="141">
        <f>นครพนม!F74</f>
        <v>610681.43999999994</v>
      </c>
      <c r="K971" s="142">
        <f>นครพนม!AN74</f>
        <v>660972.0199999999</v>
      </c>
      <c r="L971" s="143">
        <f>นครพนม!AO74</f>
        <v>2083979.75</v>
      </c>
      <c r="M971" s="143">
        <f>นครพนม!AP74</f>
        <v>1790314.2400000002</v>
      </c>
      <c r="N971" s="139"/>
      <c r="O971" s="139"/>
      <c r="P971" s="139"/>
      <c r="Q971" s="131">
        <f t="shared" si="115"/>
        <v>293665.50999999978</v>
      </c>
      <c r="R971" s="132">
        <f t="shared" si="116"/>
        <v>1301.6737976264835</v>
      </c>
    </row>
    <row r="972" spans="1:18" hidden="1" x14ac:dyDescent="0.35">
      <c r="A972" s="138">
        <v>13</v>
      </c>
      <c r="B972" s="139" t="s">
        <v>58</v>
      </c>
      <c r="C972" s="139" t="s">
        <v>555</v>
      </c>
      <c r="D972" s="139" t="s">
        <v>136</v>
      </c>
      <c r="E972" s="139" t="s">
        <v>556</v>
      </c>
      <c r="F972" s="139" t="s">
        <v>180</v>
      </c>
      <c r="G972" s="139" t="s">
        <v>1340</v>
      </c>
      <c r="H972" s="140">
        <v>4298</v>
      </c>
      <c r="I972" s="138">
        <v>3</v>
      </c>
      <c r="J972" s="141">
        <f>นครพนม!F75</f>
        <v>442373.99</v>
      </c>
      <c r="K972" s="142">
        <f>นครพนม!AN75</f>
        <v>419943.97</v>
      </c>
      <c r="L972" s="143">
        <f>นครพนม!AO75</f>
        <v>2304447.52</v>
      </c>
      <c r="M972" s="143">
        <f>นครพนม!AP75</f>
        <v>2304790.4899999998</v>
      </c>
      <c r="N972" s="139"/>
      <c r="O972" s="139"/>
      <c r="P972" s="139"/>
      <c r="Q972" s="131">
        <f t="shared" si="115"/>
        <v>-342.96999999973923</v>
      </c>
      <c r="R972" s="132">
        <f t="shared" si="116"/>
        <v>536.16740809678925</v>
      </c>
    </row>
    <row r="973" spans="1:18" hidden="1" x14ac:dyDescent="0.35">
      <c r="A973" s="138">
        <v>14</v>
      </c>
      <c r="B973" s="139" t="s">
        <v>58</v>
      </c>
      <c r="C973" s="139" t="s">
        <v>555</v>
      </c>
      <c r="D973" s="139" t="s">
        <v>136</v>
      </c>
      <c r="E973" s="139" t="s">
        <v>556</v>
      </c>
      <c r="F973" s="139" t="s">
        <v>180</v>
      </c>
      <c r="G973" s="139" t="s">
        <v>1341</v>
      </c>
      <c r="H973" s="140">
        <v>4211</v>
      </c>
      <c r="I973" s="138">
        <v>3</v>
      </c>
      <c r="J973" s="141">
        <f>นครพนม!F76</f>
        <v>747509.84</v>
      </c>
      <c r="K973" s="142">
        <f>นครพนม!AN76</f>
        <v>655906.5</v>
      </c>
      <c r="L973" s="143">
        <f>นครพนม!AO76</f>
        <v>1759022.0800000001</v>
      </c>
      <c r="M973" s="143">
        <f>นครพนม!AP76</f>
        <v>1711792.01</v>
      </c>
      <c r="N973" s="139"/>
      <c r="O973" s="139"/>
      <c r="P973" s="139"/>
      <c r="Q973" s="131">
        <f t="shared" si="115"/>
        <v>47230.070000000065</v>
      </c>
      <c r="R973" s="132">
        <f t="shared" si="116"/>
        <v>417.72075041557827</v>
      </c>
    </row>
    <row r="974" spans="1:18" hidden="1" x14ac:dyDescent="0.35">
      <c r="A974" s="138">
        <v>15</v>
      </c>
      <c r="B974" s="139" t="s">
        <v>58</v>
      </c>
      <c r="C974" s="139" t="s">
        <v>555</v>
      </c>
      <c r="D974" s="139" t="s">
        <v>136</v>
      </c>
      <c r="E974" s="139" t="s">
        <v>556</v>
      </c>
      <c r="F974" s="139" t="s">
        <v>180</v>
      </c>
      <c r="G974" s="139" t="s">
        <v>1342</v>
      </c>
      <c r="H974" s="140">
        <v>3166</v>
      </c>
      <c r="I974" s="138">
        <v>3</v>
      </c>
      <c r="J974" s="141">
        <f>นครพนม!F77</f>
        <v>488414.79</v>
      </c>
      <c r="K974" s="142">
        <f>นครพนม!AN77</f>
        <v>107012.84999999998</v>
      </c>
      <c r="L974" s="143">
        <f>นครพนม!AO77</f>
        <v>2751766.1799999997</v>
      </c>
      <c r="M974" s="143">
        <f>นครพนม!AP77</f>
        <v>2454951.69</v>
      </c>
      <c r="N974" s="139"/>
      <c r="O974" s="139"/>
      <c r="P974" s="139"/>
      <c r="Q974" s="131">
        <f t="shared" si="115"/>
        <v>296814.48999999976</v>
      </c>
      <c r="R974" s="132">
        <f t="shared" si="116"/>
        <v>869.16177511054946</v>
      </c>
    </row>
    <row r="975" spans="1:18" hidden="1" x14ac:dyDescent="0.35">
      <c r="A975" s="138">
        <v>16</v>
      </c>
      <c r="B975" s="139" t="s">
        <v>58</v>
      </c>
      <c r="C975" s="139" t="s">
        <v>555</v>
      </c>
      <c r="D975" s="139" t="s">
        <v>136</v>
      </c>
      <c r="E975" s="139" t="s">
        <v>556</v>
      </c>
      <c r="F975" s="139" t="s">
        <v>180</v>
      </c>
      <c r="G975" s="139" t="s">
        <v>1343</v>
      </c>
      <c r="H975" s="140">
        <v>2186</v>
      </c>
      <c r="I975" s="138">
        <v>2</v>
      </c>
      <c r="J975" s="141">
        <f>นครพนม!F78</f>
        <v>581580.84</v>
      </c>
      <c r="K975" s="142">
        <f>นครพนม!AN78</f>
        <v>730174.34</v>
      </c>
      <c r="L975" s="143">
        <f>นครพนม!AO78</f>
        <v>1646198.67</v>
      </c>
      <c r="M975" s="143">
        <f>นครพนม!AP78</f>
        <v>1719749.7599999998</v>
      </c>
      <c r="N975" s="139"/>
      <c r="O975" s="139"/>
      <c r="P975" s="139"/>
      <c r="Q975" s="131">
        <f t="shared" si="115"/>
        <v>-73551.089999999851</v>
      </c>
      <c r="R975" s="132">
        <f t="shared" si="116"/>
        <v>753.06435041171085</v>
      </c>
    </row>
    <row r="976" spans="1:18" s="150" customFormat="1" hidden="1" x14ac:dyDescent="0.35">
      <c r="A976" s="144">
        <v>5</v>
      </c>
      <c r="B976" s="145" t="s">
        <v>58</v>
      </c>
      <c r="C976" s="145"/>
      <c r="D976" s="145"/>
      <c r="E976" s="145" t="s">
        <v>77</v>
      </c>
      <c r="F976" s="145"/>
      <c r="G976" s="145" t="s">
        <v>558</v>
      </c>
      <c r="H976" s="151">
        <f>SUM(H960:H974)</f>
        <v>47499</v>
      </c>
      <c r="I976" s="144"/>
      <c r="J976" s="147">
        <f>SUM(J960:J974)</f>
        <v>7680269.2499999991</v>
      </c>
      <c r="K976" s="147">
        <f t="shared" ref="K976:M976" si="117">SUM(K960:K974)</f>
        <v>7435288.9399999995</v>
      </c>
      <c r="L976" s="147">
        <f t="shared" si="117"/>
        <v>33591567.060000002</v>
      </c>
      <c r="M976" s="147">
        <f t="shared" si="117"/>
        <v>32150190.949999999</v>
      </c>
      <c r="N976" s="145">
        <v>15</v>
      </c>
      <c r="O976" s="145">
        <v>15</v>
      </c>
      <c r="P976" s="145">
        <f>N976-O976</f>
        <v>0</v>
      </c>
      <c r="Q976" s="148">
        <f t="shared" si="115"/>
        <v>1441376.1100000031</v>
      </c>
      <c r="R976" s="149">
        <f>L976/H976</f>
        <v>707.20577401629509</v>
      </c>
    </row>
    <row r="977" spans="1:18" hidden="1" x14ac:dyDescent="0.35">
      <c r="A977" s="138">
        <v>1</v>
      </c>
      <c r="B977" s="139" t="s">
        <v>58</v>
      </c>
      <c r="C977" s="139" t="s">
        <v>559</v>
      </c>
      <c r="D977" s="139" t="s">
        <v>107</v>
      </c>
      <c r="E977" s="139" t="s">
        <v>560</v>
      </c>
      <c r="F977" s="139" t="s">
        <v>210</v>
      </c>
      <c r="G977" s="139" t="s">
        <v>561</v>
      </c>
      <c r="H977" s="140"/>
      <c r="I977" s="138"/>
      <c r="J977" s="141"/>
      <c r="K977" s="142"/>
      <c r="L977" s="143"/>
      <c r="M977" s="143"/>
      <c r="N977" s="139"/>
      <c r="O977" s="139"/>
      <c r="P977" s="139"/>
    </row>
    <row r="978" spans="1:18" hidden="1" x14ac:dyDescent="0.35">
      <c r="A978" s="138">
        <v>2</v>
      </c>
      <c r="B978" s="139" t="s">
        <v>58</v>
      </c>
      <c r="C978" s="139" t="s">
        <v>559</v>
      </c>
      <c r="D978" s="139" t="s">
        <v>107</v>
      </c>
      <c r="E978" s="139" t="s">
        <v>560</v>
      </c>
      <c r="F978" s="139" t="s">
        <v>180</v>
      </c>
      <c r="G978" s="139" t="s">
        <v>1344</v>
      </c>
      <c r="H978" s="140">
        <v>3311</v>
      </c>
      <c r="I978" s="138">
        <v>3</v>
      </c>
      <c r="J978" s="141">
        <f>นครพนม!F79</f>
        <v>196429.55</v>
      </c>
      <c r="K978" s="142">
        <f>นครพนม!AN79</f>
        <v>223546.41</v>
      </c>
      <c r="L978" s="143">
        <f>นครพนม!AO79</f>
        <v>2337193.25</v>
      </c>
      <c r="M978" s="143">
        <f>นครพนม!AP79</f>
        <v>2340934.75</v>
      </c>
      <c r="N978" s="139"/>
      <c r="O978" s="139"/>
      <c r="P978" s="139"/>
      <c r="Q978" s="131">
        <f t="shared" si="115"/>
        <v>-3741.5</v>
      </c>
      <c r="R978" s="132">
        <f t="shared" si="116"/>
        <v>705.88742071881609</v>
      </c>
    </row>
    <row r="979" spans="1:18" hidden="1" x14ac:dyDescent="0.35">
      <c r="A979" s="138">
        <v>3</v>
      </c>
      <c r="B979" s="139" t="s">
        <v>58</v>
      </c>
      <c r="C979" s="139" t="s">
        <v>559</v>
      </c>
      <c r="D979" s="139" t="s">
        <v>107</v>
      </c>
      <c r="E979" s="139" t="s">
        <v>560</v>
      </c>
      <c r="F979" s="139" t="s">
        <v>180</v>
      </c>
      <c r="G979" s="139" t="s">
        <v>1345</v>
      </c>
      <c r="H979" s="140">
        <v>2139</v>
      </c>
      <c r="I979" s="138">
        <v>2</v>
      </c>
      <c r="J979" s="141">
        <f>นครพนม!F80</f>
        <v>169770.43</v>
      </c>
      <c r="K979" s="142">
        <f>นครพนม!AN80</f>
        <v>103135.60999999999</v>
      </c>
      <c r="L979" s="143">
        <f>นครพนม!AO80</f>
        <v>1778277.38</v>
      </c>
      <c r="M979" s="143">
        <f>นครพนม!AP80</f>
        <v>2132502.09</v>
      </c>
      <c r="N979" s="139"/>
      <c r="O979" s="139"/>
      <c r="P979" s="139"/>
      <c r="Q979" s="131">
        <f t="shared" si="115"/>
        <v>-354224.70999999996</v>
      </c>
      <c r="R979" s="132">
        <f t="shared" si="116"/>
        <v>831.35922393641886</v>
      </c>
    </row>
    <row r="980" spans="1:18" hidden="1" x14ac:dyDescent="0.35">
      <c r="A980" s="138">
        <v>4</v>
      </c>
      <c r="B980" s="139" t="s">
        <v>58</v>
      </c>
      <c r="C980" s="139" t="s">
        <v>559</v>
      </c>
      <c r="D980" s="139" t="s">
        <v>107</v>
      </c>
      <c r="E980" s="139" t="s">
        <v>560</v>
      </c>
      <c r="F980" s="139" t="s">
        <v>180</v>
      </c>
      <c r="G980" s="139" t="s">
        <v>1346</v>
      </c>
      <c r="H980" s="140">
        <v>4074</v>
      </c>
      <c r="I980" s="138">
        <v>3</v>
      </c>
      <c r="J980" s="141">
        <f>นครพนม!F81</f>
        <v>478445.71</v>
      </c>
      <c r="K980" s="142">
        <f>นครพนม!AN81</f>
        <v>419157.55000000005</v>
      </c>
      <c r="L980" s="143">
        <f>นครพนม!AO81</f>
        <v>2670780.6</v>
      </c>
      <c r="M980" s="143">
        <f>นครพนม!AP81</f>
        <v>2716694.85</v>
      </c>
      <c r="N980" s="139"/>
      <c r="O980" s="139"/>
      <c r="P980" s="139"/>
      <c r="Q980" s="131">
        <f t="shared" si="115"/>
        <v>-45914.25</v>
      </c>
      <c r="R980" s="132">
        <f t="shared" si="116"/>
        <v>655.5671575846834</v>
      </c>
    </row>
    <row r="981" spans="1:18" hidden="1" x14ac:dyDescent="0.35">
      <c r="A981" s="138">
        <v>5</v>
      </c>
      <c r="B981" s="139" t="s">
        <v>58</v>
      </c>
      <c r="C981" s="139" t="s">
        <v>559</v>
      </c>
      <c r="D981" s="139" t="s">
        <v>107</v>
      </c>
      <c r="E981" s="139" t="s">
        <v>560</v>
      </c>
      <c r="F981" s="139" t="s">
        <v>180</v>
      </c>
      <c r="G981" s="139" t="s">
        <v>1347</v>
      </c>
      <c r="H981" s="140">
        <v>2831</v>
      </c>
      <c r="I981" s="138">
        <v>2</v>
      </c>
      <c r="J981" s="141">
        <f>นครพนม!F82</f>
        <v>203688.8</v>
      </c>
      <c r="K981" s="142">
        <f>นครพนม!AN82</f>
        <v>133813.87</v>
      </c>
      <c r="L981" s="143">
        <f>นครพนม!AO82</f>
        <v>2329037</v>
      </c>
      <c r="M981" s="143">
        <f>นครพนม!AP82</f>
        <v>2473134.4300000002</v>
      </c>
      <c r="N981" s="139"/>
      <c r="O981" s="139"/>
      <c r="P981" s="139"/>
      <c r="Q981" s="131">
        <f t="shared" si="115"/>
        <v>-144097.43000000017</v>
      </c>
      <c r="R981" s="132">
        <f t="shared" si="116"/>
        <v>822.69056870363829</v>
      </c>
    </row>
    <row r="982" spans="1:18" hidden="1" x14ac:dyDescent="0.35">
      <c r="A982" s="138">
        <v>6</v>
      </c>
      <c r="B982" s="139" t="s">
        <v>58</v>
      </c>
      <c r="C982" s="139" t="s">
        <v>559</v>
      </c>
      <c r="D982" s="139" t="s">
        <v>107</v>
      </c>
      <c r="E982" s="139" t="s">
        <v>560</v>
      </c>
      <c r="F982" s="139" t="s">
        <v>180</v>
      </c>
      <c r="G982" s="139" t="s">
        <v>1348</v>
      </c>
      <c r="H982" s="140">
        <v>3099</v>
      </c>
      <c r="I982" s="138">
        <v>3</v>
      </c>
      <c r="J982" s="141">
        <f>นครพนม!F83</f>
        <v>187414.34</v>
      </c>
      <c r="K982" s="142">
        <f>นครพนม!AN83</f>
        <v>207816.55</v>
      </c>
      <c r="L982" s="143">
        <f>นครพนม!AO83</f>
        <v>2873245.81</v>
      </c>
      <c r="M982" s="143">
        <f>นครพนม!AP83</f>
        <v>2976371.36</v>
      </c>
      <c r="N982" s="139"/>
      <c r="O982" s="139"/>
      <c r="P982" s="139"/>
      <c r="Q982" s="131">
        <f t="shared" si="115"/>
        <v>-103125.54999999981</v>
      </c>
      <c r="R982" s="132">
        <f t="shared" si="116"/>
        <v>927.15256857050667</v>
      </c>
    </row>
    <row r="983" spans="1:18" hidden="1" x14ac:dyDescent="0.35">
      <c r="A983" s="138">
        <v>7</v>
      </c>
      <c r="B983" s="139" t="s">
        <v>58</v>
      </c>
      <c r="C983" s="139" t="s">
        <v>559</v>
      </c>
      <c r="D983" s="139" t="s">
        <v>107</v>
      </c>
      <c r="E983" s="139" t="s">
        <v>560</v>
      </c>
      <c r="F983" s="139" t="s">
        <v>180</v>
      </c>
      <c r="G983" s="139" t="s">
        <v>1349</v>
      </c>
      <c r="H983" s="140">
        <v>1867</v>
      </c>
      <c r="I983" s="138">
        <v>2</v>
      </c>
      <c r="J983" s="141">
        <f>นครพนม!F84</f>
        <v>330565.19</v>
      </c>
      <c r="K983" s="142">
        <f>นครพนม!AN84</f>
        <v>326115.26</v>
      </c>
      <c r="L983" s="143">
        <f>นครพนม!AO84</f>
        <v>2460423.23</v>
      </c>
      <c r="M983" s="143">
        <f>นครพนม!AP84</f>
        <v>2352183.38</v>
      </c>
      <c r="N983" s="139"/>
      <c r="O983" s="139"/>
      <c r="P983" s="139"/>
      <c r="Q983" s="131">
        <f t="shared" si="115"/>
        <v>108239.85000000009</v>
      </c>
      <c r="R983" s="132">
        <f t="shared" si="116"/>
        <v>1317.8485431173006</v>
      </c>
    </row>
    <row r="984" spans="1:18" hidden="1" x14ac:dyDescent="0.35">
      <c r="A984" s="138">
        <v>8</v>
      </c>
      <c r="B984" s="139" t="s">
        <v>58</v>
      </c>
      <c r="C984" s="139" t="s">
        <v>559</v>
      </c>
      <c r="D984" s="139" t="s">
        <v>107</v>
      </c>
      <c r="E984" s="139" t="s">
        <v>560</v>
      </c>
      <c r="F984" s="139" t="s">
        <v>180</v>
      </c>
      <c r="G984" s="139" t="s">
        <v>1350</v>
      </c>
      <c r="H984" s="140">
        <v>2692</v>
      </c>
      <c r="I984" s="138">
        <v>2</v>
      </c>
      <c r="J984" s="141">
        <f>นครพนม!F85</f>
        <v>287061.23</v>
      </c>
      <c r="K984" s="142">
        <f>นครพนม!AN85</f>
        <v>336050.22</v>
      </c>
      <c r="L984" s="143">
        <f>นครพนม!AO85</f>
        <v>1860610</v>
      </c>
      <c r="M984" s="143">
        <f>นครพนม!AP85</f>
        <v>2343369.06</v>
      </c>
      <c r="N984" s="139"/>
      <c r="O984" s="139"/>
      <c r="P984" s="139"/>
      <c r="Q984" s="131">
        <f t="shared" si="115"/>
        <v>-482759.06000000006</v>
      </c>
      <c r="R984" s="132">
        <f t="shared" si="116"/>
        <v>691.16270430906388</v>
      </c>
    </row>
    <row r="985" spans="1:18" hidden="1" x14ac:dyDescent="0.35">
      <c r="A985" s="138">
        <v>9</v>
      </c>
      <c r="B985" s="139" t="s">
        <v>58</v>
      </c>
      <c r="C985" s="139" t="s">
        <v>559</v>
      </c>
      <c r="D985" s="139" t="s">
        <v>107</v>
      </c>
      <c r="E985" s="139" t="s">
        <v>560</v>
      </c>
      <c r="F985" s="139" t="s">
        <v>180</v>
      </c>
      <c r="G985" s="139" t="s">
        <v>1351</v>
      </c>
      <c r="H985" s="140">
        <v>1950</v>
      </c>
      <c r="I985" s="138">
        <v>2</v>
      </c>
      <c r="J985" s="141">
        <f>นครพนม!F86</f>
        <v>254272.78</v>
      </c>
      <c r="K985" s="142">
        <f>นครพนม!AN86</f>
        <v>280353.90000000002</v>
      </c>
      <c r="L985" s="143">
        <f>นครพนม!AO86</f>
        <v>2231315.2200000002</v>
      </c>
      <c r="M985" s="143">
        <f>นครพนม!AP86</f>
        <v>2046039.5299999998</v>
      </c>
      <c r="N985" s="139"/>
      <c r="O985" s="139"/>
      <c r="P985" s="139"/>
      <c r="Q985" s="131">
        <f t="shared" si="115"/>
        <v>185275.69000000041</v>
      </c>
      <c r="R985" s="132">
        <f t="shared" si="116"/>
        <v>1144.2642153846155</v>
      </c>
    </row>
    <row r="986" spans="1:18" hidden="1" x14ac:dyDescent="0.35">
      <c r="A986" s="138">
        <v>10</v>
      </c>
      <c r="B986" s="139" t="s">
        <v>58</v>
      </c>
      <c r="C986" s="139" t="s">
        <v>559</v>
      </c>
      <c r="D986" s="139" t="s">
        <v>107</v>
      </c>
      <c r="E986" s="139" t="s">
        <v>560</v>
      </c>
      <c r="F986" s="139" t="s">
        <v>180</v>
      </c>
      <c r="G986" s="139" t="s">
        <v>1352</v>
      </c>
      <c r="H986" s="140">
        <v>2898</v>
      </c>
      <c r="I986" s="138">
        <v>2</v>
      </c>
      <c r="J986" s="141">
        <f>นครพนม!F87</f>
        <v>400022.3</v>
      </c>
      <c r="K986" s="142">
        <f>นครพนม!AN87</f>
        <v>358494.25</v>
      </c>
      <c r="L986" s="143">
        <f>นครพนม!AO87</f>
        <v>2621474.73</v>
      </c>
      <c r="M986" s="143">
        <f>นครพนม!AP87</f>
        <v>2725598.84</v>
      </c>
      <c r="N986" s="139"/>
      <c r="O986" s="139"/>
      <c r="P986" s="139"/>
      <c r="Q986" s="131">
        <f t="shared" si="115"/>
        <v>-104124.10999999987</v>
      </c>
      <c r="R986" s="132">
        <f t="shared" si="116"/>
        <v>904.58065217391299</v>
      </c>
    </row>
    <row r="987" spans="1:18" s="236" customFormat="1" hidden="1" x14ac:dyDescent="0.35">
      <c r="A987" s="231">
        <v>11</v>
      </c>
      <c r="B987" s="232" t="s">
        <v>58</v>
      </c>
      <c r="C987" s="232" t="s">
        <v>559</v>
      </c>
      <c r="D987" s="232" t="s">
        <v>107</v>
      </c>
      <c r="E987" s="232" t="s">
        <v>560</v>
      </c>
      <c r="F987" s="232" t="s">
        <v>180</v>
      </c>
      <c r="G987" s="139" t="s">
        <v>1353</v>
      </c>
      <c r="H987" s="233">
        <v>1653</v>
      </c>
      <c r="I987" s="231">
        <v>2</v>
      </c>
      <c r="J987" s="141">
        <f>นครพนม!F88</f>
        <v>114764.66</v>
      </c>
      <c r="K987" s="142">
        <f>นครพนม!AN88</f>
        <v>65228.73000000001</v>
      </c>
      <c r="L987" s="143">
        <f>นครพนม!AO88</f>
        <v>2318938.04</v>
      </c>
      <c r="M987" s="143">
        <f>นครพนม!AP88</f>
        <v>2421471.9</v>
      </c>
      <c r="N987" s="232"/>
      <c r="O987" s="232"/>
      <c r="P987" s="232"/>
      <c r="Q987" s="234">
        <f t="shared" si="115"/>
        <v>-102533.85999999987</v>
      </c>
      <c r="R987" s="235">
        <f t="shared" si="116"/>
        <v>1402.8663278886872</v>
      </c>
    </row>
    <row r="988" spans="1:18" s="150" customFormat="1" hidden="1" x14ac:dyDescent="0.35">
      <c r="A988" s="144">
        <v>6</v>
      </c>
      <c r="B988" s="145" t="s">
        <v>58</v>
      </c>
      <c r="C988" s="145"/>
      <c r="D988" s="145"/>
      <c r="E988" s="145" t="s">
        <v>77</v>
      </c>
      <c r="F988" s="145"/>
      <c r="G988" s="145" t="s">
        <v>562</v>
      </c>
      <c r="H988" s="151">
        <f>SUM(H977:H987)</f>
        <v>26514</v>
      </c>
      <c r="I988" s="144"/>
      <c r="J988" s="147">
        <f>SUM(J977:J987)</f>
        <v>2622434.9899999998</v>
      </c>
      <c r="K988" s="147">
        <f t="shared" ref="K988:M988" si="118">SUM(K977:K987)</f>
        <v>2453712.35</v>
      </c>
      <c r="L988" s="147">
        <f t="shared" si="118"/>
        <v>23481295.260000002</v>
      </c>
      <c r="M988" s="147">
        <f t="shared" si="118"/>
        <v>24528300.189999998</v>
      </c>
      <c r="N988" s="145">
        <v>10</v>
      </c>
      <c r="O988" s="145">
        <v>10</v>
      </c>
      <c r="P988" s="145">
        <f>N988-O988</f>
        <v>0</v>
      </c>
      <c r="Q988" s="148">
        <f t="shared" si="115"/>
        <v>-1047004.929999996</v>
      </c>
      <c r="R988" s="149">
        <f>L988/H988</f>
        <v>885.61873953383122</v>
      </c>
    </row>
    <row r="989" spans="1:18" hidden="1" x14ac:dyDescent="0.35">
      <c r="A989" s="138">
        <v>1</v>
      </c>
      <c r="B989" s="139" t="s">
        <v>58</v>
      </c>
      <c r="C989" s="139" t="s">
        <v>563</v>
      </c>
      <c r="D989" s="139" t="s">
        <v>114</v>
      </c>
      <c r="E989" s="139" t="s">
        <v>564</v>
      </c>
      <c r="F989" s="139" t="s">
        <v>210</v>
      </c>
      <c r="G989" s="139" t="s">
        <v>565</v>
      </c>
      <c r="H989" s="140"/>
      <c r="I989" s="138"/>
      <c r="J989" s="141"/>
      <c r="K989" s="142"/>
      <c r="L989" s="143"/>
      <c r="M989" s="143"/>
      <c r="N989" s="139"/>
      <c r="O989" s="139"/>
      <c r="P989" s="139"/>
    </row>
    <row r="990" spans="1:18" hidden="1" x14ac:dyDescent="0.35">
      <c r="A990" s="138">
        <v>2</v>
      </c>
      <c r="B990" s="139" t="s">
        <v>58</v>
      </c>
      <c r="C990" s="139" t="s">
        <v>563</v>
      </c>
      <c r="D990" s="139" t="s">
        <v>114</v>
      </c>
      <c r="E990" s="139" t="s">
        <v>564</v>
      </c>
      <c r="F990" s="139" t="s">
        <v>180</v>
      </c>
      <c r="G990" s="139" t="s">
        <v>1354</v>
      </c>
      <c r="H990" s="140">
        <v>3711</v>
      </c>
      <c r="I990" s="138">
        <v>3</v>
      </c>
      <c r="J990" s="141">
        <f>นครพนม!F89</f>
        <v>196856.03</v>
      </c>
      <c r="K990" s="142">
        <f>นครพนม!AN89</f>
        <v>456727.11</v>
      </c>
      <c r="L990" s="143">
        <f>นครพนม!AO89</f>
        <v>1053692.8600000001</v>
      </c>
      <c r="M990" s="143">
        <f>นครพนม!AP89</f>
        <v>695171.4</v>
      </c>
      <c r="N990" s="139"/>
      <c r="O990" s="139"/>
      <c r="P990" s="139"/>
      <c r="Q990" s="131">
        <f t="shared" si="115"/>
        <v>358521.46000000008</v>
      </c>
      <c r="R990" s="132">
        <f t="shared" si="116"/>
        <v>283.9377149016438</v>
      </c>
    </row>
    <row r="991" spans="1:18" hidden="1" x14ac:dyDescent="0.35">
      <c r="A991" s="138">
        <v>3</v>
      </c>
      <c r="B991" s="139" t="s">
        <v>58</v>
      </c>
      <c r="C991" s="139" t="s">
        <v>563</v>
      </c>
      <c r="D991" s="139" t="s">
        <v>114</v>
      </c>
      <c r="E991" s="139" t="s">
        <v>564</v>
      </c>
      <c r="F991" s="139" t="s">
        <v>180</v>
      </c>
      <c r="G991" s="139" t="s">
        <v>1355</v>
      </c>
      <c r="H991" s="140">
        <v>1437</v>
      </c>
      <c r="I991" s="138">
        <v>1</v>
      </c>
      <c r="J991" s="141">
        <f>นครพนม!F90</f>
        <v>199859.85</v>
      </c>
      <c r="K991" s="142">
        <f>นครพนม!AN90</f>
        <v>236288.3</v>
      </c>
      <c r="L991" s="143">
        <f>นครพนม!AO90</f>
        <v>1031429.14</v>
      </c>
      <c r="M991" s="143">
        <f>นครพนม!AP90</f>
        <v>960160.51</v>
      </c>
      <c r="N991" s="139"/>
      <c r="O991" s="139"/>
      <c r="P991" s="139"/>
      <c r="Q991" s="131">
        <f t="shared" si="115"/>
        <v>71268.63</v>
      </c>
      <c r="R991" s="132">
        <f t="shared" si="116"/>
        <v>717.76558107167716</v>
      </c>
    </row>
    <row r="992" spans="1:18" hidden="1" x14ac:dyDescent="0.35">
      <c r="A992" s="138">
        <v>4</v>
      </c>
      <c r="B992" s="139" t="s">
        <v>58</v>
      </c>
      <c r="C992" s="139" t="s">
        <v>563</v>
      </c>
      <c r="D992" s="139" t="s">
        <v>114</v>
      </c>
      <c r="E992" s="139" t="s">
        <v>564</v>
      </c>
      <c r="F992" s="139" t="s">
        <v>180</v>
      </c>
      <c r="G992" s="139" t="s">
        <v>1356</v>
      </c>
      <c r="H992" s="140">
        <v>3388</v>
      </c>
      <c r="I992" s="138">
        <v>3</v>
      </c>
      <c r="J992" s="141">
        <f>นครพนม!F91</f>
        <v>39571.03</v>
      </c>
      <c r="K992" s="142">
        <f>นครพนม!AN91</f>
        <v>101343.53</v>
      </c>
      <c r="L992" s="143">
        <f>นครพนม!AO91</f>
        <v>2491163.69</v>
      </c>
      <c r="M992" s="143">
        <f>นครพนม!AP91</f>
        <v>2451442.4499999997</v>
      </c>
      <c r="N992" s="139"/>
      <c r="O992" s="139"/>
      <c r="P992" s="139"/>
      <c r="Q992" s="131">
        <f t="shared" si="115"/>
        <v>39721.240000000224</v>
      </c>
      <c r="R992" s="132">
        <f t="shared" si="116"/>
        <v>735.29034533648166</v>
      </c>
    </row>
    <row r="993" spans="1:18" hidden="1" x14ac:dyDescent="0.35">
      <c r="A993" s="138">
        <v>5</v>
      </c>
      <c r="B993" s="139" t="s">
        <v>58</v>
      </c>
      <c r="C993" s="139" t="s">
        <v>563</v>
      </c>
      <c r="D993" s="139" t="s">
        <v>114</v>
      </c>
      <c r="E993" s="139" t="s">
        <v>564</v>
      </c>
      <c r="F993" s="139" t="s">
        <v>180</v>
      </c>
      <c r="G993" s="139" t="s">
        <v>1357</v>
      </c>
      <c r="H993" s="140">
        <v>2340</v>
      </c>
      <c r="I993" s="138">
        <v>2</v>
      </c>
      <c r="J993" s="141">
        <f>นครพนม!F92</f>
        <v>194820.06</v>
      </c>
      <c r="K993" s="142">
        <f>นครพนม!AN92</f>
        <v>367514.49</v>
      </c>
      <c r="L993" s="143">
        <f>นครพนม!AO92</f>
        <v>1679293.4900000002</v>
      </c>
      <c r="M993" s="143">
        <f>นครพนม!AP92</f>
        <v>1632105.1300000001</v>
      </c>
      <c r="N993" s="139"/>
      <c r="O993" s="139"/>
      <c r="P993" s="139"/>
      <c r="Q993" s="131">
        <f t="shared" si="115"/>
        <v>47188.360000000102</v>
      </c>
      <c r="R993" s="132">
        <f t="shared" si="116"/>
        <v>717.64679059829075</v>
      </c>
    </row>
    <row r="994" spans="1:18" hidden="1" x14ac:dyDescent="0.35">
      <c r="A994" s="138">
        <v>6</v>
      </c>
      <c r="B994" s="139" t="s">
        <v>58</v>
      </c>
      <c r="C994" s="139" t="s">
        <v>563</v>
      </c>
      <c r="D994" s="139" t="s">
        <v>114</v>
      </c>
      <c r="E994" s="139" t="s">
        <v>564</v>
      </c>
      <c r="F994" s="139" t="s">
        <v>180</v>
      </c>
      <c r="G994" s="139" t="s">
        <v>1358</v>
      </c>
      <c r="H994" s="140">
        <v>2160</v>
      </c>
      <c r="I994" s="138">
        <v>2</v>
      </c>
      <c r="J994" s="141">
        <f>นครพนม!F93</f>
        <v>72346.710000000006</v>
      </c>
      <c r="K994" s="142">
        <f>นครพนม!AN93</f>
        <v>193851.63</v>
      </c>
      <c r="L994" s="143">
        <f>นครพนม!AO93</f>
        <v>2083104.48</v>
      </c>
      <c r="M994" s="143">
        <f>นครพนม!AP93</f>
        <v>1932766.8800000001</v>
      </c>
      <c r="N994" s="139"/>
      <c r="O994" s="139"/>
      <c r="P994" s="139"/>
      <c r="Q994" s="131">
        <f t="shared" si="115"/>
        <v>150337.59999999986</v>
      </c>
      <c r="R994" s="132">
        <f t="shared" si="116"/>
        <v>964.40022222222217</v>
      </c>
    </row>
    <row r="995" spans="1:18" hidden="1" x14ac:dyDescent="0.35">
      <c r="A995" s="138">
        <v>7</v>
      </c>
      <c r="B995" s="139" t="s">
        <v>58</v>
      </c>
      <c r="C995" s="139" t="s">
        <v>563</v>
      </c>
      <c r="D995" s="139" t="s">
        <v>114</v>
      </c>
      <c r="E995" s="139" t="s">
        <v>564</v>
      </c>
      <c r="F995" s="139" t="s">
        <v>180</v>
      </c>
      <c r="G995" s="139" t="s">
        <v>1359</v>
      </c>
      <c r="H995" s="140">
        <v>1723</v>
      </c>
      <c r="I995" s="138">
        <v>2</v>
      </c>
      <c r="J995" s="141">
        <f>นครพนม!F94</f>
        <v>154682.85</v>
      </c>
      <c r="K995" s="142">
        <f>นครพนม!AN94</f>
        <v>187959.93</v>
      </c>
      <c r="L995" s="143">
        <f>นครพนม!AO94</f>
        <v>1387158.86</v>
      </c>
      <c r="M995" s="143">
        <f>นครพนม!AP94</f>
        <v>1232916.6600000001</v>
      </c>
      <c r="N995" s="139"/>
      <c r="O995" s="139"/>
      <c r="P995" s="139"/>
      <c r="Q995" s="131">
        <f t="shared" si="115"/>
        <v>154242.19999999995</v>
      </c>
      <c r="R995" s="132">
        <f t="shared" si="116"/>
        <v>805.083493905978</v>
      </c>
    </row>
    <row r="996" spans="1:18" hidden="1" x14ac:dyDescent="0.35">
      <c r="A996" s="138">
        <v>8</v>
      </c>
      <c r="B996" s="139" t="s">
        <v>58</v>
      </c>
      <c r="C996" s="139" t="s">
        <v>563</v>
      </c>
      <c r="D996" s="139" t="s">
        <v>114</v>
      </c>
      <c r="E996" s="139" t="s">
        <v>564</v>
      </c>
      <c r="F996" s="139" t="s">
        <v>180</v>
      </c>
      <c r="G996" s="139" t="s">
        <v>1360</v>
      </c>
      <c r="H996" s="140">
        <v>2675</v>
      </c>
      <c r="I996" s="138">
        <v>2</v>
      </c>
      <c r="J996" s="141">
        <f>นครพนม!F95</f>
        <v>302616.95</v>
      </c>
      <c r="K996" s="142">
        <f>นครพนม!AN95</f>
        <v>368184.21</v>
      </c>
      <c r="L996" s="143">
        <f>นครพนม!AO95</f>
        <v>2863051.27</v>
      </c>
      <c r="M996" s="143">
        <f>นครพนม!AP95</f>
        <v>2372462.5099999998</v>
      </c>
      <c r="N996" s="139"/>
      <c r="O996" s="139"/>
      <c r="P996" s="139"/>
      <c r="Q996" s="131">
        <f t="shared" si="115"/>
        <v>490588.76000000024</v>
      </c>
      <c r="R996" s="132">
        <f t="shared" si="116"/>
        <v>1070.2995401869159</v>
      </c>
    </row>
    <row r="997" spans="1:18" hidden="1" x14ac:dyDescent="0.35">
      <c r="A997" s="138">
        <v>9</v>
      </c>
      <c r="B997" s="139" t="s">
        <v>58</v>
      </c>
      <c r="C997" s="139" t="s">
        <v>563</v>
      </c>
      <c r="D997" s="139" t="s">
        <v>114</v>
      </c>
      <c r="E997" s="139" t="s">
        <v>564</v>
      </c>
      <c r="F997" s="139" t="s">
        <v>180</v>
      </c>
      <c r="G997" s="139" t="s">
        <v>1361</v>
      </c>
      <c r="H997" s="140">
        <v>1715</v>
      </c>
      <c r="I997" s="138">
        <v>2</v>
      </c>
      <c r="J997" s="141">
        <f>นครพนม!F96</f>
        <v>62421.41</v>
      </c>
      <c r="K997" s="142">
        <f>นครพนม!AN96</f>
        <v>246965.24</v>
      </c>
      <c r="L997" s="143">
        <f>นครพนม!AO96</f>
        <v>1709991.02</v>
      </c>
      <c r="M997" s="143">
        <f>นครพนม!AP96</f>
        <v>1663261.6500000001</v>
      </c>
      <c r="N997" s="139"/>
      <c r="O997" s="139"/>
      <c r="P997" s="139"/>
      <c r="Q997" s="131">
        <f t="shared" si="115"/>
        <v>46729.369999999879</v>
      </c>
      <c r="R997" s="132">
        <f t="shared" si="116"/>
        <v>997.07931195335277</v>
      </c>
    </row>
    <row r="998" spans="1:18" hidden="1" x14ac:dyDescent="0.35">
      <c r="A998" s="138">
        <v>10</v>
      </c>
      <c r="B998" s="139" t="s">
        <v>58</v>
      </c>
      <c r="C998" s="139" t="s">
        <v>563</v>
      </c>
      <c r="D998" s="139" t="s">
        <v>114</v>
      </c>
      <c r="E998" s="139" t="s">
        <v>564</v>
      </c>
      <c r="F998" s="139" t="s">
        <v>180</v>
      </c>
      <c r="G998" s="139" t="s">
        <v>1362</v>
      </c>
      <c r="H998" s="140">
        <v>3187</v>
      </c>
      <c r="I998" s="138">
        <v>3</v>
      </c>
      <c r="J998" s="141">
        <f>นครพนม!F97</f>
        <v>75806.5</v>
      </c>
      <c r="K998" s="142">
        <f>นครพนม!AN97</f>
        <v>103392.45</v>
      </c>
      <c r="L998" s="143">
        <f>นครพนม!AO97</f>
        <v>2180650.88</v>
      </c>
      <c r="M998" s="143">
        <f>นครพนม!AP97</f>
        <v>2194972.41</v>
      </c>
      <c r="N998" s="139"/>
      <c r="O998" s="139"/>
      <c r="P998" s="139"/>
      <c r="Q998" s="131">
        <f t="shared" si="115"/>
        <v>-14321.530000000261</v>
      </c>
      <c r="R998" s="132">
        <f t="shared" si="116"/>
        <v>684.23309695638522</v>
      </c>
    </row>
    <row r="999" spans="1:18" hidden="1" x14ac:dyDescent="0.35">
      <c r="A999" s="138">
        <v>11</v>
      </c>
      <c r="B999" s="139" t="s">
        <v>58</v>
      </c>
      <c r="C999" s="139" t="s">
        <v>563</v>
      </c>
      <c r="D999" s="139" t="s">
        <v>114</v>
      </c>
      <c r="E999" s="139" t="s">
        <v>564</v>
      </c>
      <c r="F999" s="139" t="s">
        <v>180</v>
      </c>
      <c r="G999" s="139" t="s">
        <v>1363</v>
      </c>
      <c r="H999" s="140">
        <v>2867</v>
      </c>
      <c r="I999" s="138">
        <v>2</v>
      </c>
      <c r="J999" s="141">
        <f>นครพนม!F98</f>
        <v>226121.2</v>
      </c>
      <c r="K999" s="142">
        <f>นครพนม!AN98</f>
        <v>288588.56999999995</v>
      </c>
      <c r="L999" s="143">
        <f>นครพนม!AO98</f>
        <v>2532936.79</v>
      </c>
      <c r="M999" s="143">
        <f>นครพนม!AP98</f>
        <v>1893028.01</v>
      </c>
      <c r="N999" s="139"/>
      <c r="O999" s="139"/>
      <c r="P999" s="139"/>
      <c r="Q999" s="131">
        <f t="shared" si="115"/>
        <v>639908.78</v>
      </c>
      <c r="R999" s="132">
        <f t="shared" si="116"/>
        <v>883.47987094523899</v>
      </c>
    </row>
    <row r="1000" spans="1:18" hidden="1" x14ac:dyDescent="0.35">
      <c r="A1000" s="138">
        <v>12</v>
      </c>
      <c r="B1000" s="139" t="s">
        <v>58</v>
      </c>
      <c r="C1000" s="139" t="s">
        <v>563</v>
      </c>
      <c r="D1000" s="139" t="s">
        <v>114</v>
      </c>
      <c r="E1000" s="139" t="s">
        <v>564</v>
      </c>
      <c r="F1000" s="139" t="s">
        <v>180</v>
      </c>
      <c r="G1000" s="139" t="s">
        <v>1364</v>
      </c>
      <c r="H1000" s="140">
        <v>3076</v>
      </c>
      <c r="I1000" s="138">
        <v>3</v>
      </c>
      <c r="J1000" s="141">
        <f>นครพนม!F99</f>
        <v>137821.81</v>
      </c>
      <c r="K1000" s="142">
        <f>นครพนม!AN99</f>
        <v>349783.74</v>
      </c>
      <c r="L1000" s="143">
        <f>นครพนม!AO99</f>
        <v>2498934.73</v>
      </c>
      <c r="M1000" s="143">
        <f>นครพนม!AP99</f>
        <v>2493695.46</v>
      </c>
      <c r="N1000" s="139"/>
      <c r="O1000" s="139"/>
      <c r="P1000" s="139"/>
      <c r="Q1000" s="131">
        <f t="shared" si="115"/>
        <v>5239.2700000000186</v>
      </c>
      <c r="R1000" s="132">
        <f t="shared" si="116"/>
        <v>812.3975065019506</v>
      </c>
    </row>
    <row r="1001" spans="1:18" hidden="1" x14ac:dyDescent="0.35">
      <c r="A1001" s="138">
        <v>13</v>
      </c>
      <c r="B1001" s="139" t="s">
        <v>58</v>
      </c>
      <c r="C1001" s="139" t="s">
        <v>563</v>
      </c>
      <c r="D1001" s="139" t="s">
        <v>114</v>
      </c>
      <c r="E1001" s="139" t="s">
        <v>564</v>
      </c>
      <c r="F1001" s="139" t="s">
        <v>180</v>
      </c>
      <c r="G1001" s="139" t="s">
        <v>1365</v>
      </c>
      <c r="H1001" s="140">
        <v>2086</v>
      </c>
      <c r="I1001" s="138">
        <v>2</v>
      </c>
      <c r="J1001" s="141">
        <f>นครพนม!F100</f>
        <v>155189.99</v>
      </c>
      <c r="K1001" s="142">
        <f>นครพนม!AN100</f>
        <v>158687.82999999999</v>
      </c>
      <c r="L1001" s="143">
        <f>นครพนม!AO100</f>
        <v>2136050.94</v>
      </c>
      <c r="M1001" s="143">
        <f>นครพนม!AP100</f>
        <v>1874719.92</v>
      </c>
      <c r="N1001" s="139"/>
      <c r="O1001" s="139"/>
      <c r="P1001" s="139"/>
      <c r="Q1001" s="131">
        <f t="shared" si="115"/>
        <v>261331.02000000002</v>
      </c>
      <c r="R1001" s="132">
        <f t="shared" si="116"/>
        <v>1023.9937392138063</v>
      </c>
    </row>
    <row r="1002" spans="1:18" hidden="1" x14ac:dyDescent="0.35">
      <c r="A1002" s="138">
        <v>14</v>
      </c>
      <c r="B1002" s="139" t="s">
        <v>58</v>
      </c>
      <c r="C1002" s="139" t="s">
        <v>563</v>
      </c>
      <c r="D1002" s="139" t="s">
        <v>114</v>
      </c>
      <c r="E1002" s="139" t="s">
        <v>564</v>
      </c>
      <c r="F1002" s="139" t="s">
        <v>180</v>
      </c>
      <c r="G1002" s="139" t="s">
        <v>1366</v>
      </c>
      <c r="H1002" s="140">
        <v>1893</v>
      </c>
      <c r="I1002" s="138">
        <v>2</v>
      </c>
      <c r="J1002" s="141">
        <f>นครพนม!F101</f>
        <v>223309.44</v>
      </c>
      <c r="K1002" s="142">
        <f>นครพนม!AN101</f>
        <v>832256.45</v>
      </c>
      <c r="L1002" s="143">
        <f>นครพนม!AO101</f>
        <v>2072059.21</v>
      </c>
      <c r="M1002" s="143">
        <f>นครพนม!AP101</f>
        <v>2181226.2200000002</v>
      </c>
      <c r="N1002" s="139"/>
      <c r="O1002" s="139"/>
      <c r="P1002" s="139"/>
      <c r="Q1002" s="131">
        <f t="shared" si="115"/>
        <v>-109167.01000000024</v>
      </c>
      <c r="R1002" s="132">
        <f t="shared" si="116"/>
        <v>1094.5901796090861</v>
      </c>
    </row>
    <row r="1003" spans="1:18" hidden="1" x14ac:dyDescent="0.35">
      <c r="A1003" s="138">
        <v>15</v>
      </c>
      <c r="B1003" s="139" t="s">
        <v>58</v>
      </c>
      <c r="C1003" s="139" t="s">
        <v>563</v>
      </c>
      <c r="D1003" s="139" t="s">
        <v>114</v>
      </c>
      <c r="E1003" s="139" t="s">
        <v>564</v>
      </c>
      <c r="F1003" s="139" t="s">
        <v>180</v>
      </c>
      <c r="G1003" s="139" t="s">
        <v>1367</v>
      </c>
      <c r="H1003" s="140">
        <v>2677</v>
      </c>
      <c r="I1003" s="138">
        <v>2</v>
      </c>
      <c r="J1003" s="141">
        <f>นครพนม!F102</f>
        <v>222213.11</v>
      </c>
      <c r="K1003" s="142">
        <f>นครพนม!AN102</f>
        <v>331683.32999999996</v>
      </c>
      <c r="L1003" s="143">
        <f>นครพนม!AO102</f>
        <v>2403715.62</v>
      </c>
      <c r="M1003" s="143">
        <f>นครพนม!AP102</f>
        <v>2225897.4299999997</v>
      </c>
      <c r="N1003" s="139"/>
      <c r="O1003" s="139"/>
      <c r="P1003" s="139"/>
      <c r="Q1003" s="131">
        <f t="shared" si="115"/>
        <v>177818.19000000041</v>
      </c>
      <c r="R1003" s="132">
        <f t="shared" si="116"/>
        <v>897.9139409787075</v>
      </c>
    </row>
    <row r="1004" spans="1:18" hidden="1" x14ac:dyDescent="0.35">
      <c r="A1004" s="138">
        <v>16</v>
      </c>
      <c r="B1004" s="139" t="s">
        <v>58</v>
      </c>
      <c r="C1004" s="139" t="s">
        <v>563</v>
      </c>
      <c r="D1004" s="139" t="s">
        <v>114</v>
      </c>
      <c r="E1004" s="139" t="s">
        <v>564</v>
      </c>
      <c r="F1004" s="139" t="s">
        <v>180</v>
      </c>
      <c r="G1004" s="139" t="s">
        <v>1368</v>
      </c>
      <c r="H1004" s="140">
        <v>2827</v>
      </c>
      <c r="I1004" s="138">
        <v>2</v>
      </c>
      <c r="J1004" s="141">
        <f>นครพนม!F103</f>
        <v>221537.43</v>
      </c>
      <c r="K1004" s="142">
        <f>นครพนม!AN103</f>
        <v>320668.96999999997</v>
      </c>
      <c r="L1004" s="143">
        <f>นครพนม!AO103</f>
        <v>2220075.33</v>
      </c>
      <c r="M1004" s="143">
        <f>นครพนม!AP103</f>
        <v>2071698.45</v>
      </c>
      <c r="N1004" s="139"/>
      <c r="O1004" s="139"/>
      <c r="P1004" s="139"/>
      <c r="Q1004" s="131">
        <f t="shared" si="115"/>
        <v>148376.88000000012</v>
      </c>
      <c r="R1004" s="132">
        <f t="shared" si="116"/>
        <v>785.3114007782101</v>
      </c>
    </row>
    <row r="1005" spans="1:18" hidden="1" x14ac:dyDescent="0.35">
      <c r="A1005" s="138">
        <v>17</v>
      </c>
      <c r="B1005" s="139" t="s">
        <v>58</v>
      </c>
      <c r="C1005" s="139" t="s">
        <v>563</v>
      </c>
      <c r="D1005" s="139" t="s">
        <v>114</v>
      </c>
      <c r="E1005" s="139" t="s">
        <v>564</v>
      </c>
      <c r="F1005" s="139" t="s">
        <v>180</v>
      </c>
      <c r="G1005" s="139" t="s">
        <v>1369</v>
      </c>
      <c r="H1005" s="140">
        <v>3372</v>
      </c>
      <c r="I1005" s="138">
        <v>3</v>
      </c>
      <c r="J1005" s="141">
        <f>นครพนม!F104</f>
        <v>53826.57</v>
      </c>
      <c r="K1005" s="142">
        <f>นครพนม!AN104</f>
        <v>145335.98000000001</v>
      </c>
      <c r="L1005" s="143">
        <f>นครพนม!AO104</f>
        <v>1993164.87</v>
      </c>
      <c r="M1005" s="143">
        <f>นครพนม!AP104</f>
        <v>2121402.85</v>
      </c>
      <c r="N1005" s="139"/>
      <c r="O1005" s="139"/>
      <c r="P1005" s="139"/>
      <c r="Q1005" s="131">
        <f t="shared" si="115"/>
        <v>-128237.97999999998</v>
      </c>
      <c r="R1005" s="132">
        <f t="shared" si="116"/>
        <v>591.09278469750893</v>
      </c>
    </row>
    <row r="1006" spans="1:18" hidden="1" x14ac:dyDescent="0.35">
      <c r="A1006" s="138">
        <v>18</v>
      </c>
      <c r="B1006" s="139" t="s">
        <v>58</v>
      </c>
      <c r="C1006" s="139" t="s">
        <v>563</v>
      </c>
      <c r="D1006" s="139" t="s">
        <v>114</v>
      </c>
      <c r="E1006" s="139" t="s">
        <v>564</v>
      </c>
      <c r="F1006" s="139" t="s">
        <v>180</v>
      </c>
      <c r="G1006" s="139" t="s">
        <v>1370</v>
      </c>
      <c r="H1006" s="140">
        <v>1747</v>
      </c>
      <c r="I1006" s="138">
        <v>2</v>
      </c>
      <c r="J1006" s="141">
        <f>นครพนม!F105</f>
        <v>229439.08</v>
      </c>
      <c r="K1006" s="142">
        <f>นครพนม!AN105</f>
        <v>264228.52999999997</v>
      </c>
      <c r="L1006" s="143">
        <f>นครพนม!AO105</f>
        <v>2304389.7599999998</v>
      </c>
      <c r="M1006" s="143">
        <f>นครพนม!AP105</f>
        <v>2344704.06</v>
      </c>
      <c r="N1006" s="139"/>
      <c r="O1006" s="139"/>
      <c r="P1006" s="139"/>
      <c r="Q1006" s="131">
        <f t="shared" si="115"/>
        <v>-40314.300000000279</v>
      </c>
      <c r="R1006" s="132">
        <f t="shared" si="116"/>
        <v>1319.0553863766456</v>
      </c>
    </row>
    <row r="1007" spans="1:18" hidden="1" x14ac:dyDescent="0.35">
      <c r="A1007" s="138">
        <v>19</v>
      </c>
      <c r="B1007" s="139" t="s">
        <v>58</v>
      </c>
      <c r="C1007" s="139" t="s">
        <v>563</v>
      </c>
      <c r="D1007" s="139" t="s">
        <v>114</v>
      </c>
      <c r="E1007" s="139" t="s">
        <v>564</v>
      </c>
      <c r="F1007" s="139" t="s">
        <v>180</v>
      </c>
      <c r="G1007" s="139" t="s">
        <v>1371</v>
      </c>
      <c r="H1007" s="140">
        <v>2607</v>
      </c>
      <c r="I1007" s="138">
        <v>2</v>
      </c>
      <c r="J1007" s="141">
        <f>นครพนม!F106</f>
        <v>163967.35</v>
      </c>
      <c r="K1007" s="142">
        <f>นครพนม!AN106</f>
        <v>183364.63</v>
      </c>
      <c r="L1007" s="143">
        <f>นครพนม!AO106</f>
        <v>1877534.99</v>
      </c>
      <c r="M1007" s="143">
        <f>นครพนม!AP106</f>
        <v>1793764.0799999998</v>
      </c>
      <c r="N1007" s="139"/>
      <c r="O1007" s="139"/>
      <c r="P1007" s="139"/>
      <c r="Q1007" s="131">
        <f t="shared" si="115"/>
        <v>83770.910000000149</v>
      </c>
      <c r="R1007" s="132">
        <f t="shared" si="116"/>
        <v>720.18986958189487</v>
      </c>
    </row>
    <row r="1008" spans="1:18" hidden="1" x14ac:dyDescent="0.35">
      <c r="A1008" s="138">
        <v>20</v>
      </c>
      <c r="B1008" s="139" t="s">
        <v>58</v>
      </c>
      <c r="C1008" s="139" t="s">
        <v>563</v>
      </c>
      <c r="D1008" s="139" t="s">
        <v>114</v>
      </c>
      <c r="E1008" s="139" t="s">
        <v>564</v>
      </c>
      <c r="F1008" s="139" t="s">
        <v>180</v>
      </c>
      <c r="G1008" s="139" t="s">
        <v>1372</v>
      </c>
      <c r="H1008" s="140">
        <v>2124</v>
      </c>
      <c r="I1008" s="138">
        <v>2</v>
      </c>
      <c r="J1008" s="141">
        <f>นครพนม!F107</f>
        <v>467559.85</v>
      </c>
      <c r="K1008" s="142">
        <f>นครพนม!AN107</f>
        <v>545303.9</v>
      </c>
      <c r="L1008" s="143">
        <f>นครพนม!AO107</f>
        <v>1974869.0699999998</v>
      </c>
      <c r="M1008" s="143">
        <f>นครพนม!AP107</f>
        <v>1584091.31</v>
      </c>
      <c r="N1008" s="139"/>
      <c r="O1008" s="139"/>
      <c r="P1008" s="139"/>
      <c r="Q1008" s="131">
        <f t="shared" si="115"/>
        <v>390777.75999999978</v>
      </c>
      <c r="R1008" s="132">
        <f t="shared" si="116"/>
        <v>929.78769774011289</v>
      </c>
    </row>
    <row r="1009" spans="1:18" s="150" customFormat="1" hidden="1" x14ac:dyDescent="0.35">
      <c r="A1009" s="144">
        <v>7</v>
      </c>
      <c r="B1009" s="145" t="s">
        <v>58</v>
      </c>
      <c r="C1009" s="145"/>
      <c r="D1009" s="145"/>
      <c r="E1009" s="237" t="s">
        <v>77</v>
      </c>
      <c r="F1009" s="237"/>
      <c r="G1009" s="237" t="s">
        <v>566</v>
      </c>
      <c r="H1009" s="151">
        <f>SUM(H989:H1008)</f>
        <v>47612</v>
      </c>
      <c r="I1009" s="144"/>
      <c r="J1009" s="147">
        <f>SUM(J989:J1008)</f>
        <v>3399967.22</v>
      </c>
      <c r="K1009" s="147">
        <f t="shared" ref="K1009:M1009" si="119">SUM(K989:K1008)</f>
        <v>5682128.8200000012</v>
      </c>
      <c r="L1009" s="147">
        <f t="shared" si="119"/>
        <v>38493267.000000007</v>
      </c>
      <c r="M1009" s="147">
        <f t="shared" si="119"/>
        <v>35719487.390000001</v>
      </c>
      <c r="N1009" s="145">
        <v>19</v>
      </c>
      <c r="O1009" s="145">
        <v>19</v>
      </c>
      <c r="P1009" s="145">
        <f>N1009-O1009</f>
        <v>0</v>
      </c>
      <c r="Q1009" s="148">
        <f t="shared" si="115"/>
        <v>2773779.6100000069</v>
      </c>
      <c r="R1009" s="149">
        <f>L1009/H1009</f>
        <v>808.47826178274397</v>
      </c>
    </row>
    <row r="1010" spans="1:18" hidden="1" x14ac:dyDescent="0.35">
      <c r="A1010" s="138">
        <v>1</v>
      </c>
      <c r="B1010" s="139" t="s">
        <v>58</v>
      </c>
      <c r="C1010" s="139" t="s">
        <v>567</v>
      </c>
      <c r="D1010" s="139" t="s">
        <v>121</v>
      </c>
      <c r="E1010" s="139" t="s">
        <v>568</v>
      </c>
      <c r="F1010" s="139" t="s">
        <v>210</v>
      </c>
      <c r="G1010" s="139" t="s">
        <v>569</v>
      </c>
      <c r="H1010" s="140"/>
      <c r="I1010" s="138"/>
      <c r="J1010" s="141"/>
      <c r="K1010" s="142"/>
      <c r="L1010" s="143"/>
      <c r="M1010" s="143"/>
      <c r="N1010" s="139"/>
      <c r="O1010" s="139"/>
      <c r="P1010" s="139"/>
    </row>
    <row r="1011" spans="1:18" hidden="1" x14ac:dyDescent="0.35">
      <c r="A1011" s="138">
        <v>2</v>
      </c>
      <c r="B1011" s="139" t="s">
        <v>58</v>
      </c>
      <c r="C1011" s="139" t="s">
        <v>567</v>
      </c>
      <c r="D1011" s="139" t="s">
        <v>121</v>
      </c>
      <c r="E1011" s="139" t="s">
        <v>568</v>
      </c>
      <c r="F1011" s="139" t="s">
        <v>180</v>
      </c>
      <c r="G1011" s="139" t="s">
        <v>1373</v>
      </c>
      <c r="H1011" s="140">
        <v>2908</v>
      </c>
      <c r="I1011" s="138">
        <v>2</v>
      </c>
      <c r="J1011" s="141">
        <f>นครพนม!F108</f>
        <v>134568.22</v>
      </c>
      <c r="K1011" s="142">
        <f>นครพนม!AN108</f>
        <v>185844.33000000002</v>
      </c>
      <c r="L1011" s="143">
        <f>นครพนม!AO108</f>
        <v>2136203.37</v>
      </c>
      <c r="M1011" s="143">
        <f>นครพนม!AP108</f>
        <v>2283124.35</v>
      </c>
      <c r="N1011" s="139"/>
      <c r="O1011" s="139"/>
      <c r="P1011" s="139"/>
      <c r="Q1011" s="131">
        <f t="shared" si="115"/>
        <v>-146920.97999999998</v>
      </c>
      <c r="R1011" s="132">
        <f t="shared" si="116"/>
        <v>734.59538170563962</v>
      </c>
    </row>
    <row r="1012" spans="1:18" hidden="1" x14ac:dyDescent="0.35">
      <c r="A1012" s="138">
        <v>3</v>
      </c>
      <c r="B1012" s="139" t="s">
        <v>58</v>
      </c>
      <c r="C1012" s="139" t="s">
        <v>567</v>
      </c>
      <c r="D1012" s="139" t="s">
        <v>121</v>
      </c>
      <c r="E1012" s="139" t="s">
        <v>568</v>
      </c>
      <c r="F1012" s="139" t="s">
        <v>180</v>
      </c>
      <c r="G1012" s="139" t="s">
        <v>1374</v>
      </c>
      <c r="H1012" s="140">
        <v>2944</v>
      </c>
      <c r="I1012" s="138">
        <v>2</v>
      </c>
      <c r="J1012" s="141">
        <f>นครพนม!F109</f>
        <v>567485.93999999994</v>
      </c>
      <c r="K1012" s="142">
        <f>นครพนม!AN109</f>
        <v>603289.74</v>
      </c>
      <c r="L1012" s="143">
        <f>นครพนม!AO109</f>
        <v>1886947.78</v>
      </c>
      <c r="M1012" s="143">
        <f>นครพนม!AP109</f>
        <v>1903292.93</v>
      </c>
      <c r="N1012" s="139"/>
      <c r="O1012" s="139"/>
      <c r="P1012" s="139"/>
      <c r="Q1012" s="131">
        <f t="shared" si="115"/>
        <v>-16345.149999999907</v>
      </c>
      <c r="R1012" s="132">
        <f t="shared" si="116"/>
        <v>640.94693614130438</v>
      </c>
    </row>
    <row r="1013" spans="1:18" hidden="1" x14ac:dyDescent="0.35">
      <c r="A1013" s="138">
        <v>4</v>
      </c>
      <c r="B1013" s="139" t="s">
        <v>58</v>
      </c>
      <c r="C1013" s="139" t="s">
        <v>567</v>
      </c>
      <c r="D1013" s="139" t="s">
        <v>121</v>
      </c>
      <c r="E1013" s="139" t="s">
        <v>568</v>
      </c>
      <c r="F1013" s="139" t="s">
        <v>180</v>
      </c>
      <c r="G1013" s="139" t="s">
        <v>1375</v>
      </c>
      <c r="H1013" s="140">
        <v>4209</v>
      </c>
      <c r="I1013" s="138">
        <v>3</v>
      </c>
      <c r="J1013" s="141">
        <f>นครพนม!F110</f>
        <v>79354.27</v>
      </c>
      <c r="K1013" s="142">
        <f>นครพนม!AN110</f>
        <v>162044.81</v>
      </c>
      <c r="L1013" s="143">
        <f>นครพนม!AO110</f>
        <v>2267739.9299999997</v>
      </c>
      <c r="M1013" s="143">
        <f>นครพนม!AP110</f>
        <v>2320834.31</v>
      </c>
      <c r="N1013" s="139"/>
      <c r="O1013" s="139"/>
      <c r="P1013" s="139"/>
      <c r="Q1013" s="131">
        <f t="shared" si="115"/>
        <v>-53094.380000000354</v>
      </c>
      <c r="R1013" s="132">
        <f t="shared" si="116"/>
        <v>538.78354240912324</v>
      </c>
    </row>
    <row r="1014" spans="1:18" hidden="1" x14ac:dyDescent="0.35">
      <c r="A1014" s="138">
        <v>5</v>
      </c>
      <c r="B1014" s="139" t="s">
        <v>58</v>
      </c>
      <c r="C1014" s="139" t="s">
        <v>567</v>
      </c>
      <c r="D1014" s="139" t="s">
        <v>121</v>
      </c>
      <c r="E1014" s="139" t="s">
        <v>568</v>
      </c>
      <c r="F1014" s="139" t="s">
        <v>180</v>
      </c>
      <c r="G1014" s="139" t="s">
        <v>1376</v>
      </c>
      <c r="H1014" s="140">
        <v>4669</v>
      </c>
      <c r="I1014" s="138">
        <v>4</v>
      </c>
      <c r="J1014" s="141">
        <f>นครพนม!F111</f>
        <v>42484.43</v>
      </c>
      <c r="K1014" s="142">
        <f>นครพนม!AN111</f>
        <v>132088.01</v>
      </c>
      <c r="L1014" s="143">
        <f>นครพนม!AO111</f>
        <v>2269424.13</v>
      </c>
      <c r="M1014" s="143">
        <f>นครพนม!AP111</f>
        <v>2313385.7599999998</v>
      </c>
      <c r="N1014" s="139"/>
      <c r="O1014" s="139"/>
      <c r="P1014" s="139"/>
      <c r="Q1014" s="131">
        <f t="shared" si="115"/>
        <v>-43961.629999999888</v>
      </c>
      <c r="R1014" s="132">
        <f t="shared" si="116"/>
        <v>486.06213964446346</v>
      </c>
    </row>
    <row r="1015" spans="1:18" hidden="1" x14ac:dyDescent="0.35">
      <c r="A1015" s="138">
        <v>6</v>
      </c>
      <c r="B1015" s="139" t="s">
        <v>58</v>
      </c>
      <c r="C1015" s="139" t="s">
        <v>567</v>
      </c>
      <c r="D1015" s="139" t="s">
        <v>121</v>
      </c>
      <c r="E1015" s="139" t="s">
        <v>568</v>
      </c>
      <c r="F1015" s="139" t="s">
        <v>180</v>
      </c>
      <c r="G1015" s="139" t="s">
        <v>1377</v>
      </c>
      <c r="H1015" s="140">
        <v>2279</v>
      </c>
      <c r="I1015" s="138">
        <v>2</v>
      </c>
      <c r="J1015" s="141">
        <f>นครพนม!F112</f>
        <v>154070.10999999999</v>
      </c>
      <c r="K1015" s="142">
        <f>นครพนม!AN112</f>
        <v>210042.21999999997</v>
      </c>
      <c r="L1015" s="143">
        <f>นครพนม!AO112</f>
        <v>1688657.33</v>
      </c>
      <c r="M1015" s="143">
        <f>นครพนม!AP112</f>
        <v>1739437.54</v>
      </c>
      <c r="N1015" s="139"/>
      <c r="O1015" s="139"/>
      <c r="P1015" s="139"/>
      <c r="Q1015" s="131">
        <f t="shared" si="115"/>
        <v>-50780.209999999963</v>
      </c>
      <c r="R1015" s="132">
        <f t="shared" si="116"/>
        <v>740.96416410706456</v>
      </c>
    </row>
    <row r="1016" spans="1:18" hidden="1" x14ac:dyDescent="0.35">
      <c r="A1016" s="138">
        <v>7</v>
      </c>
      <c r="B1016" s="139" t="s">
        <v>58</v>
      </c>
      <c r="C1016" s="139" t="s">
        <v>567</v>
      </c>
      <c r="D1016" s="139" t="s">
        <v>121</v>
      </c>
      <c r="E1016" s="139" t="s">
        <v>568</v>
      </c>
      <c r="F1016" s="139" t="s">
        <v>180</v>
      </c>
      <c r="G1016" s="139" t="s">
        <v>1378</v>
      </c>
      <c r="H1016" s="140">
        <v>723</v>
      </c>
      <c r="I1016" s="138">
        <v>1</v>
      </c>
      <c r="J1016" s="141">
        <f>นครพนม!F113</f>
        <v>206264.97</v>
      </c>
      <c r="K1016" s="142">
        <f>นครพนม!AN113</f>
        <v>206635.1</v>
      </c>
      <c r="L1016" s="143">
        <f>นครพนม!AO113</f>
        <v>1492590.5</v>
      </c>
      <c r="M1016" s="143">
        <f>นครพนม!AP113</f>
        <v>1583539.9</v>
      </c>
      <c r="N1016" s="139"/>
      <c r="O1016" s="139"/>
      <c r="P1016" s="139"/>
      <c r="Q1016" s="131">
        <f t="shared" si="115"/>
        <v>-90949.399999999907</v>
      </c>
      <c r="R1016" s="132">
        <f t="shared" si="116"/>
        <v>2064.4405255878287</v>
      </c>
    </row>
    <row r="1017" spans="1:18" hidden="1" x14ac:dyDescent="0.35">
      <c r="A1017" s="138">
        <v>8</v>
      </c>
      <c r="B1017" s="139" t="s">
        <v>58</v>
      </c>
      <c r="C1017" s="139" t="s">
        <v>567</v>
      </c>
      <c r="D1017" s="139" t="s">
        <v>121</v>
      </c>
      <c r="E1017" s="139" t="s">
        <v>568</v>
      </c>
      <c r="F1017" s="139" t="s">
        <v>180</v>
      </c>
      <c r="G1017" s="139" t="s">
        <v>1379</v>
      </c>
      <c r="H1017" s="140">
        <v>3567</v>
      </c>
      <c r="I1017" s="138">
        <v>3</v>
      </c>
      <c r="J1017" s="141">
        <f>นครพนม!F114</f>
        <v>135632.85</v>
      </c>
      <c r="K1017" s="142">
        <f>นครพนม!AN114</f>
        <v>165448.65</v>
      </c>
      <c r="L1017" s="143">
        <f>นครพนม!AO114</f>
        <v>2431066.25</v>
      </c>
      <c r="M1017" s="143">
        <f>นครพนม!AP114</f>
        <v>2514801.04</v>
      </c>
      <c r="N1017" s="139"/>
      <c r="O1017" s="139"/>
      <c r="P1017" s="139"/>
      <c r="Q1017" s="131">
        <f t="shared" si="115"/>
        <v>-83734.790000000037</v>
      </c>
      <c r="R1017" s="132">
        <f t="shared" si="116"/>
        <v>681.54366414353797</v>
      </c>
    </row>
    <row r="1018" spans="1:18" hidden="1" x14ac:dyDescent="0.35">
      <c r="A1018" s="138">
        <v>9</v>
      </c>
      <c r="B1018" s="139" t="s">
        <v>58</v>
      </c>
      <c r="C1018" s="139" t="s">
        <v>567</v>
      </c>
      <c r="D1018" s="139" t="s">
        <v>121</v>
      </c>
      <c r="E1018" s="139" t="s">
        <v>568</v>
      </c>
      <c r="F1018" s="139" t="s">
        <v>180</v>
      </c>
      <c r="G1018" s="139" t="s">
        <v>1380</v>
      </c>
      <c r="H1018" s="140">
        <v>2416</v>
      </c>
      <c r="I1018" s="138">
        <v>2</v>
      </c>
      <c r="J1018" s="141">
        <f>นครพนม!F115</f>
        <v>218989.33</v>
      </c>
      <c r="K1018" s="142">
        <f>นครพนม!AN115</f>
        <v>247191.51</v>
      </c>
      <c r="L1018" s="143">
        <f>นครพนม!AO115</f>
        <v>1727292.85</v>
      </c>
      <c r="M1018" s="143">
        <f>นครพนม!AP115</f>
        <v>1870630.05</v>
      </c>
      <c r="N1018" s="139"/>
      <c r="O1018" s="139"/>
      <c r="P1018" s="139"/>
      <c r="Q1018" s="131">
        <f t="shared" si="115"/>
        <v>-143337.19999999995</v>
      </c>
      <c r="R1018" s="132">
        <f t="shared" si="116"/>
        <v>714.9390935430464</v>
      </c>
    </row>
    <row r="1019" spans="1:18" hidden="1" x14ac:dyDescent="0.35">
      <c r="A1019" s="138">
        <v>10</v>
      </c>
      <c r="B1019" s="139" t="s">
        <v>58</v>
      </c>
      <c r="C1019" s="139" t="s">
        <v>567</v>
      </c>
      <c r="D1019" s="139" t="s">
        <v>121</v>
      </c>
      <c r="E1019" s="139" t="s">
        <v>568</v>
      </c>
      <c r="F1019" s="139" t="s">
        <v>180</v>
      </c>
      <c r="G1019" s="139" t="s">
        <v>1381</v>
      </c>
      <c r="H1019" s="140">
        <v>1268</v>
      </c>
      <c r="I1019" s="138">
        <v>1</v>
      </c>
      <c r="J1019" s="141">
        <f>นครพนม!F116</f>
        <v>141968.24</v>
      </c>
      <c r="K1019" s="142">
        <f>นครพนม!AN116</f>
        <v>195300.36</v>
      </c>
      <c r="L1019" s="143">
        <f>นครพนม!AO116</f>
        <v>1669789.35</v>
      </c>
      <c r="M1019" s="143">
        <f>นครพนม!AP116</f>
        <v>1667258.3900000001</v>
      </c>
      <c r="N1019" s="139"/>
      <c r="O1019" s="139"/>
      <c r="P1019" s="139"/>
      <c r="Q1019" s="131">
        <f t="shared" si="115"/>
        <v>2530.9599999999627</v>
      </c>
      <c r="R1019" s="132">
        <f t="shared" si="116"/>
        <v>1316.8685725552052</v>
      </c>
    </row>
    <row r="1020" spans="1:18" hidden="1" x14ac:dyDescent="0.35">
      <c r="A1020" s="138">
        <v>11</v>
      </c>
      <c r="B1020" s="139" t="s">
        <v>58</v>
      </c>
      <c r="C1020" s="139" t="s">
        <v>567</v>
      </c>
      <c r="D1020" s="139" t="s">
        <v>121</v>
      </c>
      <c r="E1020" s="139" t="s">
        <v>568</v>
      </c>
      <c r="F1020" s="139" t="s">
        <v>180</v>
      </c>
      <c r="G1020" s="139" t="s">
        <v>1382</v>
      </c>
      <c r="H1020" s="140">
        <v>3345</v>
      </c>
      <c r="I1020" s="138">
        <v>3</v>
      </c>
      <c r="J1020" s="141">
        <f>นครพนม!F117</f>
        <v>128759.75</v>
      </c>
      <c r="K1020" s="142">
        <f>นครพนม!AN117</f>
        <v>115990.47999999998</v>
      </c>
      <c r="L1020" s="143">
        <f>นครพนม!AO117</f>
        <v>2753888</v>
      </c>
      <c r="M1020" s="143">
        <f>นครพนม!AP117</f>
        <v>2718126.29</v>
      </c>
      <c r="N1020" s="139"/>
      <c r="O1020" s="139"/>
      <c r="P1020" s="139"/>
      <c r="Q1020" s="131">
        <f t="shared" si="115"/>
        <v>35761.709999999963</v>
      </c>
      <c r="R1020" s="132">
        <f t="shared" si="116"/>
        <v>823.28490284005977</v>
      </c>
    </row>
    <row r="1021" spans="1:18" hidden="1" x14ac:dyDescent="0.35">
      <c r="A1021" s="138">
        <v>12</v>
      </c>
      <c r="B1021" s="139" t="s">
        <v>58</v>
      </c>
      <c r="C1021" s="139" t="s">
        <v>567</v>
      </c>
      <c r="D1021" s="139" t="s">
        <v>121</v>
      </c>
      <c r="E1021" s="139" t="s">
        <v>568</v>
      </c>
      <c r="F1021" s="139" t="s">
        <v>180</v>
      </c>
      <c r="G1021" s="139" t="s">
        <v>1383</v>
      </c>
      <c r="H1021" s="140">
        <v>1431</v>
      </c>
      <c r="I1021" s="138">
        <v>1</v>
      </c>
      <c r="J1021" s="141">
        <f>นครพนม!F118</f>
        <v>158474.32</v>
      </c>
      <c r="K1021" s="142">
        <f>นครพนม!AN118</f>
        <v>188275.94</v>
      </c>
      <c r="L1021" s="143">
        <f>นครพนม!AO118</f>
        <v>1905229.7400000002</v>
      </c>
      <c r="M1021" s="143">
        <f>นครพนม!AP118</f>
        <v>2464208.2000000002</v>
      </c>
      <c r="N1021" s="139"/>
      <c r="O1021" s="139"/>
      <c r="P1021" s="139"/>
      <c r="Q1021" s="131">
        <f t="shared" si="115"/>
        <v>-558978.46</v>
      </c>
      <c r="R1021" s="132">
        <f t="shared" si="116"/>
        <v>1331.3974423480086</v>
      </c>
    </row>
    <row r="1022" spans="1:18" hidden="1" x14ac:dyDescent="0.35">
      <c r="A1022" s="138">
        <v>13</v>
      </c>
      <c r="B1022" s="139" t="s">
        <v>58</v>
      </c>
      <c r="C1022" s="139" t="s">
        <v>567</v>
      </c>
      <c r="D1022" s="139" t="s">
        <v>121</v>
      </c>
      <c r="E1022" s="139" t="s">
        <v>568</v>
      </c>
      <c r="F1022" s="139" t="s">
        <v>180</v>
      </c>
      <c r="G1022" s="139" t="s">
        <v>1384</v>
      </c>
      <c r="H1022" s="140">
        <v>2020</v>
      </c>
      <c r="I1022" s="138">
        <v>2</v>
      </c>
      <c r="J1022" s="141">
        <f>นครพนม!F119</f>
        <v>38374.81</v>
      </c>
      <c r="K1022" s="142">
        <f>นครพนม!AN119</f>
        <v>36295.570000000007</v>
      </c>
      <c r="L1022" s="143">
        <f>นครพนม!AO119</f>
        <v>1851417.57</v>
      </c>
      <c r="M1022" s="143">
        <f>นครพนม!AP119</f>
        <v>1808895.7300000002</v>
      </c>
      <c r="N1022" s="139"/>
      <c r="O1022" s="139"/>
      <c r="P1022" s="139"/>
      <c r="Q1022" s="131">
        <f t="shared" si="115"/>
        <v>42521.839999999851</v>
      </c>
      <c r="R1022" s="132">
        <f t="shared" si="116"/>
        <v>916.54335148514849</v>
      </c>
    </row>
    <row r="1023" spans="1:18" hidden="1" x14ac:dyDescent="0.35">
      <c r="A1023" s="138">
        <v>14</v>
      </c>
      <c r="B1023" s="139" t="s">
        <v>58</v>
      </c>
      <c r="C1023" s="139" t="s">
        <v>567</v>
      </c>
      <c r="D1023" s="139" t="s">
        <v>121</v>
      </c>
      <c r="E1023" s="139" t="s">
        <v>568</v>
      </c>
      <c r="F1023" s="139" t="s">
        <v>180</v>
      </c>
      <c r="G1023" s="139" t="s">
        <v>1385</v>
      </c>
      <c r="H1023" s="140">
        <v>3005</v>
      </c>
      <c r="I1023" s="138">
        <v>3</v>
      </c>
      <c r="J1023" s="141">
        <f>นครพนม!F120</f>
        <v>183941.18</v>
      </c>
      <c r="K1023" s="142">
        <f>นครพนม!AN120</f>
        <v>237743.25</v>
      </c>
      <c r="L1023" s="143">
        <f>นครพนม!AO120</f>
        <v>1905253.23</v>
      </c>
      <c r="M1023" s="143">
        <f>นครพนม!AP120</f>
        <v>2013902.29</v>
      </c>
      <c r="N1023" s="139"/>
      <c r="O1023" s="139"/>
      <c r="P1023" s="139"/>
      <c r="Q1023" s="131">
        <f t="shared" si="115"/>
        <v>-108649.06000000006</v>
      </c>
      <c r="R1023" s="132">
        <f t="shared" si="116"/>
        <v>634.02769717138108</v>
      </c>
    </row>
    <row r="1024" spans="1:18" hidden="1" x14ac:dyDescent="0.35">
      <c r="A1024" s="138">
        <v>15</v>
      </c>
      <c r="B1024" s="139" t="s">
        <v>58</v>
      </c>
      <c r="C1024" s="139" t="s">
        <v>567</v>
      </c>
      <c r="D1024" s="139" t="s">
        <v>121</v>
      </c>
      <c r="E1024" s="139" t="s">
        <v>568</v>
      </c>
      <c r="F1024" s="139" t="s">
        <v>180</v>
      </c>
      <c r="G1024" s="139" t="s">
        <v>1386</v>
      </c>
      <c r="H1024" s="140">
        <v>2671</v>
      </c>
      <c r="I1024" s="138">
        <v>2</v>
      </c>
      <c r="J1024" s="141">
        <f>นครพนม!F121</f>
        <v>112871.87</v>
      </c>
      <c r="K1024" s="142">
        <f>นครพนม!AN121</f>
        <v>73695.010000000009</v>
      </c>
      <c r="L1024" s="143">
        <f>นครพนม!AO121</f>
        <v>1950628.94</v>
      </c>
      <c r="M1024" s="143">
        <f>นครพนม!AP121</f>
        <v>1899212.45</v>
      </c>
      <c r="N1024" s="139"/>
      <c r="O1024" s="139"/>
      <c r="P1024" s="139"/>
      <c r="Q1024" s="131">
        <f t="shared" si="115"/>
        <v>51416.489999999991</v>
      </c>
      <c r="R1024" s="132">
        <f t="shared" si="116"/>
        <v>730.2991164357918</v>
      </c>
    </row>
    <row r="1025" spans="1:18" hidden="1" x14ac:dyDescent="0.35">
      <c r="A1025" s="138">
        <v>16</v>
      </c>
      <c r="B1025" s="139" t="s">
        <v>58</v>
      </c>
      <c r="C1025" s="139" t="s">
        <v>567</v>
      </c>
      <c r="D1025" s="139" t="s">
        <v>121</v>
      </c>
      <c r="E1025" s="139" t="s">
        <v>568</v>
      </c>
      <c r="F1025" s="139" t="s">
        <v>180</v>
      </c>
      <c r="G1025" s="139" t="s">
        <v>1387</v>
      </c>
      <c r="H1025" s="140">
        <v>1913</v>
      </c>
      <c r="I1025" s="138">
        <v>2</v>
      </c>
      <c r="J1025" s="141">
        <f>นครพนม!F122</f>
        <v>204963.72</v>
      </c>
      <c r="K1025" s="142">
        <f>นครพนม!AN122</f>
        <v>446360.78</v>
      </c>
      <c r="L1025" s="143">
        <f>นครพนม!AO122</f>
        <v>1090983.26</v>
      </c>
      <c r="M1025" s="143">
        <f>นครพนม!AP122</f>
        <v>1109196.44</v>
      </c>
      <c r="N1025" s="139"/>
      <c r="O1025" s="139"/>
      <c r="P1025" s="139"/>
      <c r="Q1025" s="131">
        <f t="shared" si="115"/>
        <v>-18213.179999999935</v>
      </c>
      <c r="R1025" s="132">
        <f t="shared" si="116"/>
        <v>570.29966544694196</v>
      </c>
    </row>
    <row r="1026" spans="1:18" hidden="1" x14ac:dyDescent="0.35">
      <c r="A1026" s="138">
        <v>17</v>
      </c>
      <c r="B1026" s="139" t="s">
        <v>58</v>
      </c>
      <c r="C1026" s="139" t="s">
        <v>567</v>
      </c>
      <c r="D1026" s="139" t="s">
        <v>121</v>
      </c>
      <c r="E1026" s="139" t="s">
        <v>568</v>
      </c>
      <c r="F1026" s="139" t="s">
        <v>180</v>
      </c>
      <c r="G1026" s="139" t="s">
        <v>1388</v>
      </c>
      <c r="H1026" s="140">
        <v>2409</v>
      </c>
      <c r="I1026" s="138">
        <v>2</v>
      </c>
      <c r="J1026" s="141">
        <f>นครพนม!F123</f>
        <v>276712.07</v>
      </c>
      <c r="K1026" s="142">
        <f>นครพนม!AN123</f>
        <v>310705.51</v>
      </c>
      <c r="L1026" s="143">
        <f>นครพนม!AO123</f>
        <v>1860219.7999999998</v>
      </c>
      <c r="M1026" s="143">
        <f>นครพนม!AP123</f>
        <v>1865749.26</v>
      </c>
      <c r="N1026" s="139"/>
      <c r="O1026" s="139"/>
      <c r="P1026" s="139"/>
      <c r="Q1026" s="131">
        <f t="shared" si="115"/>
        <v>-5529.4600000001956</v>
      </c>
      <c r="R1026" s="132">
        <f t="shared" si="116"/>
        <v>772.19584889995838</v>
      </c>
    </row>
    <row r="1027" spans="1:18" hidden="1" x14ac:dyDescent="0.35">
      <c r="A1027" s="138">
        <v>18</v>
      </c>
      <c r="B1027" s="139" t="s">
        <v>58</v>
      </c>
      <c r="C1027" s="139" t="s">
        <v>567</v>
      </c>
      <c r="D1027" s="139" t="s">
        <v>121</v>
      </c>
      <c r="E1027" s="139" t="s">
        <v>568</v>
      </c>
      <c r="F1027" s="139" t="s">
        <v>180</v>
      </c>
      <c r="G1027" s="139" t="s">
        <v>1389</v>
      </c>
      <c r="H1027" s="140">
        <v>1702</v>
      </c>
      <c r="I1027" s="138">
        <v>2</v>
      </c>
      <c r="J1027" s="141">
        <f>นครพนม!F124</f>
        <v>137474.25</v>
      </c>
      <c r="K1027" s="142">
        <f>นครพนม!AN124</f>
        <v>171246.09000000003</v>
      </c>
      <c r="L1027" s="143">
        <f>นครพนม!AO124</f>
        <v>1553910.59</v>
      </c>
      <c r="M1027" s="143">
        <f>นครพนม!AP124</f>
        <v>1505624.2</v>
      </c>
      <c r="N1027" s="139"/>
      <c r="O1027" s="139"/>
      <c r="P1027" s="139"/>
      <c r="Q1027" s="131">
        <f t="shared" si="115"/>
        <v>48286.39000000013</v>
      </c>
      <c r="R1027" s="132">
        <f t="shared" si="116"/>
        <v>912.99094594594601</v>
      </c>
    </row>
    <row r="1028" spans="1:18" hidden="1" x14ac:dyDescent="0.35">
      <c r="A1028" s="138">
        <v>19</v>
      </c>
      <c r="B1028" s="139" t="s">
        <v>58</v>
      </c>
      <c r="C1028" s="139" t="s">
        <v>567</v>
      </c>
      <c r="D1028" s="139" t="s">
        <v>121</v>
      </c>
      <c r="E1028" s="139" t="s">
        <v>568</v>
      </c>
      <c r="F1028" s="139" t="s">
        <v>180</v>
      </c>
      <c r="G1028" s="139" t="s">
        <v>1390</v>
      </c>
      <c r="H1028" s="140">
        <v>2179</v>
      </c>
      <c r="I1028" s="138">
        <v>2</v>
      </c>
      <c r="J1028" s="141">
        <f>นครพนม!F125</f>
        <v>96079.98</v>
      </c>
      <c r="K1028" s="142">
        <f>นครพนม!AN125</f>
        <v>125271.45000000001</v>
      </c>
      <c r="L1028" s="143">
        <f>นครพนม!AO125</f>
        <v>1785241.19</v>
      </c>
      <c r="M1028" s="143">
        <f>นครพนม!AP125</f>
        <v>1646041.46</v>
      </c>
      <c r="N1028" s="139"/>
      <c r="O1028" s="139"/>
      <c r="P1028" s="139"/>
      <c r="Q1028" s="131">
        <f t="shared" si="115"/>
        <v>139199.72999999998</v>
      </c>
      <c r="R1028" s="132">
        <f t="shared" si="116"/>
        <v>819.29379990821474</v>
      </c>
    </row>
    <row r="1029" spans="1:18" s="150" customFormat="1" hidden="1" x14ac:dyDescent="0.35">
      <c r="A1029" s="144">
        <v>8</v>
      </c>
      <c r="B1029" s="145" t="s">
        <v>58</v>
      </c>
      <c r="C1029" s="145"/>
      <c r="D1029" s="145"/>
      <c r="E1029" s="145" t="s">
        <v>77</v>
      </c>
      <c r="F1029" s="145"/>
      <c r="G1029" s="145" t="s">
        <v>570</v>
      </c>
      <c r="H1029" s="151">
        <f>SUM(H1010:H1028)</f>
        <v>45658</v>
      </c>
      <c r="I1029" s="144"/>
      <c r="J1029" s="147">
        <f>SUM(J1010:J1028)</f>
        <v>3018470.3100000005</v>
      </c>
      <c r="K1029" s="182">
        <f>SUM(K1010:K1028)</f>
        <v>3813468.8099999996</v>
      </c>
      <c r="L1029" s="147">
        <f t="shared" ref="L1029:M1029" si="120">SUM(L1010:L1028)</f>
        <v>34226483.81000001</v>
      </c>
      <c r="M1029" s="147">
        <f t="shared" si="120"/>
        <v>35227260.590000004</v>
      </c>
      <c r="N1029" s="145">
        <v>18</v>
      </c>
      <c r="O1029" s="145">
        <v>18</v>
      </c>
      <c r="P1029" s="145">
        <f>N1029-O1029</f>
        <v>0</v>
      </c>
      <c r="Q1029" s="148">
        <f t="shared" si="115"/>
        <v>-1000776.7799999937</v>
      </c>
      <c r="R1029" s="149">
        <f>L1029/H1029</f>
        <v>749.62731197161531</v>
      </c>
    </row>
    <row r="1030" spans="1:18" hidden="1" x14ac:dyDescent="0.35">
      <c r="A1030" s="138">
        <v>1</v>
      </c>
      <c r="B1030" s="139" t="s">
        <v>58</v>
      </c>
      <c r="C1030" s="139" t="s">
        <v>571</v>
      </c>
      <c r="D1030" s="139" t="s">
        <v>127</v>
      </c>
      <c r="E1030" s="139" t="s">
        <v>572</v>
      </c>
      <c r="F1030" s="139" t="s">
        <v>210</v>
      </c>
      <c r="G1030" s="139" t="s">
        <v>573</v>
      </c>
      <c r="H1030" s="140"/>
      <c r="I1030" s="138"/>
      <c r="J1030" s="141"/>
      <c r="K1030" s="142"/>
      <c r="L1030" s="143"/>
      <c r="M1030" s="143"/>
      <c r="N1030" s="139"/>
      <c r="O1030" s="139"/>
      <c r="P1030" s="139"/>
    </row>
    <row r="1031" spans="1:18" hidden="1" x14ac:dyDescent="0.35">
      <c r="A1031" s="138">
        <v>2</v>
      </c>
      <c r="B1031" s="139" t="s">
        <v>58</v>
      </c>
      <c r="C1031" s="139" t="s">
        <v>571</v>
      </c>
      <c r="D1031" s="139" t="s">
        <v>127</v>
      </c>
      <c r="E1031" s="139" t="s">
        <v>572</v>
      </c>
      <c r="F1031" s="139" t="s">
        <v>180</v>
      </c>
      <c r="G1031" s="139" t="s">
        <v>1391</v>
      </c>
      <c r="H1031" s="140">
        <v>3793</v>
      </c>
      <c r="I1031" s="138">
        <v>3</v>
      </c>
      <c r="J1031" s="141">
        <f>นครพนม!F126</f>
        <v>221980.46</v>
      </c>
      <c r="K1031" s="142">
        <f>นครพนม!AN126</f>
        <v>453499.14</v>
      </c>
      <c r="L1031" s="143">
        <f>นครพนม!AO126</f>
        <v>2520191.0300000003</v>
      </c>
      <c r="M1031" s="143">
        <f>นครพนม!AP126</f>
        <v>2774562.92</v>
      </c>
      <c r="N1031" s="139"/>
      <c r="O1031" s="139"/>
      <c r="P1031" s="139"/>
      <c r="Q1031" s="131">
        <f t="shared" ref="Q1031:Q1068" si="121">L1031-M1031</f>
        <v>-254371.88999999966</v>
      </c>
      <c r="R1031" s="132">
        <f t="shared" ref="R1031:R1069" si="122">L1031/H1031</f>
        <v>664.43211969417359</v>
      </c>
    </row>
    <row r="1032" spans="1:18" hidden="1" x14ac:dyDescent="0.35">
      <c r="A1032" s="138">
        <v>3</v>
      </c>
      <c r="B1032" s="139" t="s">
        <v>58</v>
      </c>
      <c r="C1032" s="139" t="s">
        <v>571</v>
      </c>
      <c r="D1032" s="139" t="s">
        <v>127</v>
      </c>
      <c r="E1032" s="139" t="s">
        <v>572</v>
      </c>
      <c r="F1032" s="139" t="s">
        <v>180</v>
      </c>
      <c r="G1032" s="139" t="s">
        <v>1392</v>
      </c>
      <c r="H1032" s="140">
        <v>1435</v>
      </c>
      <c r="I1032" s="138">
        <v>1</v>
      </c>
      <c r="J1032" s="141">
        <f>นครพนม!F127</f>
        <v>138683.98000000001</v>
      </c>
      <c r="K1032" s="142">
        <f>นครพนม!AN127</f>
        <v>125050.68000000002</v>
      </c>
      <c r="L1032" s="143">
        <f>นครพนม!AO127</f>
        <v>1512497.6099999999</v>
      </c>
      <c r="M1032" s="143">
        <f>นครพนม!AP127</f>
        <v>1642785.87</v>
      </c>
      <c r="N1032" s="139"/>
      <c r="O1032" s="139"/>
      <c r="P1032" s="139"/>
      <c r="Q1032" s="131">
        <f t="shared" si="121"/>
        <v>-130288.26000000024</v>
      </c>
      <c r="R1032" s="132">
        <f t="shared" si="122"/>
        <v>1054.0053031358884</v>
      </c>
    </row>
    <row r="1033" spans="1:18" hidden="1" x14ac:dyDescent="0.35">
      <c r="A1033" s="138">
        <v>4</v>
      </c>
      <c r="B1033" s="139" t="s">
        <v>58</v>
      </c>
      <c r="C1033" s="139" t="s">
        <v>571</v>
      </c>
      <c r="D1033" s="139" t="s">
        <v>127</v>
      </c>
      <c r="E1033" s="139" t="s">
        <v>572</v>
      </c>
      <c r="F1033" s="139" t="s">
        <v>180</v>
      </c>
      <c r="G1033" s="139" t="s">
        <v>1393</v>
      </c>
      <c r="H1033" s="140">
        <v>1980</v>
      </c>
      <c r="I1033" s="138">
        <v>2</v>
      </c>
      <c r="J1033" s="141">
        <f>นครพนม!F128</f>
        <v>190999.19</v>
      </c>
      <c r="K1033" s="142">
        <f>นครพนม!AN128</f>
        <v>437456.45999999996</v>
      </c>
      <c r="L1033" s="143">
        <f>นครพนม!AO128</f>
        <v>1901655.56</v>
      </c>
      <c r="M1033" s="143">
        <f>นครพนม!AP128</f>
        <v>1928901.53</v>
      </c>
      <c r="N1033" s="139"/>
      <c r="O1033" s="139"/>
      <c r="P1033" s="139"/>
      <c r="Q1033" s="131">
        <f t="shared" si="121"/>
        <v>-27245.969999999972</v>
      </c>
      <c r="R1033" s="132">
        <f t="shared" si="122"/>
        <v>960.43210101010106</v>
      </c>
    </row>
    <row r="1034" spans="1:18" hidden="1" x14ac:dyDescent="0.35">
      <c r="A1034" s="138">
        <v>5</v>
      </c>
      <c r="B1034" s="139" t="s">
        <v>58</v>
      </c>
      <c r="C1034" s="139" t="s">
        <v>571</v>
      </c>
      <c r="D1034" s="139" t="s">
        <v>127</v>
      </c>
      <c r="E1034" s="139" t="s">
        <v>572</v>
      </c>
      <c r="F1034" s="139" t="s">
        <v>180</v>
      </c>
      <c r="G1034" s="139" t="s">
        <v>1394</v>
      </c>
      <c r="H1034" s="140">
        <v>2225</v>
      </c>
      <c r="I1034" s="138">
        <v>2</v>
      </c>
      <c r="J1034" s="141">
        <f>นครพนม!F129</f>
        <v>121360.88</v>
      </c>
      <c r="K1034" s="142">
        <f>นครพนม!AN129</f>
        <v>162152.43</v>
      </c>
      <c r="L1034" s="143">
        <f>นครพนม!AO129</f>
        <v>1962017.9</v>
      </c>
      <c r="M1034" s="143">
        <f>นครพนม!AP129</f>
        <v>2091631.1199999999</v>
      </c>
      <c r="N1034" s="139"/>
      <c r="O1034" s="139"/>
      <c r="P1034" s="139"/>
      <c r="Q1034" s="131">
        <f t="shared" si="121"/>
        <v>-129613.21999999997</v>
      </c>
      <c r="R1034" s="132">
        <f t="shared" si="122"/>
        <v>881.80579775280899</v>
      </c>
    </row>
    <row r="1035" spans="1:18" hidden="1" x14ac:dyDescent="0.35">
      <c r="A1035" s="138">
        <v>6</v>
      </c>
      <c r="B1035" s="139" t="s">
        <v>58</v>
      </c>
      <c r="C1035" s="139" t="s">
        <v>571</v>
      </c>
      <c r="D1035" s="139" t="s">
        <v>127</v>
      </c>
      <c r="E1035" s="139" t="s">
        <v>572</v>
      </c>
      <c r="F1035" s="139" t="s">
        <v>180</v>
      </c>
      <c r="G1035" s="139" t="s">
        <v>1395</v>
      </c>
      <c r="H1035" s="140">
        <v>2531</v>
      </c>
      <c r="I1035" s="138">
        <v>2</v>
      </c>
      <c r="J1035" s="141">
        <f>นครพนม!F130</f>
        <v>288507.11</v>
      </c>
      <c r="K1035" s="142">
        <f>นครพนม!AN130</f>
        <v>310958.26</v>
      </c>
      <c r="L1035" s="143">
        <f>นครพนม!AO130</f>
        <v>1422207.2</v>
      </c>
      <c r="M1035" s="143">
        <f>นครพนม!AP130</f>
        <v>1759979.27</v>
      </c>
      <c r="N1035" s="139"/>
      <c r="O1035" s="139"/>
      <c r="P1035" s="139"/>
      <c r="Q1035" s="131">
        <f t="shared" si="121"/>
        <v>-337772.07000000007</v>
      </c>
      <c r="R1035" s="132">
        <f t="shared" si="122"/>
        <v>561.91513235875141</v>
      </c>
    </row>
    <row r="1036" spans="1:18" hidden="1" x14ac:dyDescent="0.35">
      <c r="A1036" s="138">
        <v>7</v>
      </c>
      <c r="B1036" s="139" t="s">
        <v>58</v>
      </c>
      <c r="C1036" s="139" t="s">
        <v>571</v>
      </c>
      <c r="D1036" s="139" t="s">
        <v>127</v>
      </c>
      <c r="E1036" s="139" t="s">
        <v>572</v>
      </c>
      <c r="F1036" s="139" t="s">
        <v>180</v>
      </c>
      <c r="G1036" s="139" t="s">
        <v>1396</v>
      </c>
      <c r="H1036" s="140">
        <v>3452</v>
      </c>
      <c r="I1036" s="138">
        <v>3</v>
      </c>
      <c r="J1036" s="141">
        <f>นครพนม!F131</f>
        <v>171598.34</v>
      </c>
      <c r="K1036" s="142">
        <f>นครพนม!AN131</f>
        <v>179648.22</v>
      </c>
      <c r="L1036" s="143">
        <f>นครพนม!AO131</f>
        <v>2537771.2000000002</v>
      </c>
      <c r="M1036" s="143">
        <f>นครพนม!AP131</f>
        <v>2574133.16</v>
      </c>
      <c r="N1036" s="139"/>
      <c r="O1036" s="139"/>
      <c r="P1036" s="139"/>
      <c r="Q1036" s="131">
        <f t="shared" si="121"/>
        <v>-36361.959999999963</v>
      </c>
      <c r="R1036" s="132">
        <f t="shared" si="122"/>
        <v>735.15967555040561</v>
      </c>
    </row>
    <row r="1037" spans="1:18" hidden="1" x14ac:dyDescent="0.35">
      <c r="A1037" s="138">
        <v>8</v>
      </c>
      <c r="B1037" s="139" t="s">
        <v>58</v>
      </c>
      <c r="C1037" s="139" t="s">
        <v>571</v>
      </c>
      <c r="D1037" s="139" t="s">
        <v>127</v>
      </c>
      <c r="E1037" s="139" t="s">
        <v>572</v>
      </c>
      <c r="F1037" s="139" t="s">
        <v>180</v>
      </c>
      <c r="G1037" s="139" t="s">
        <v>1397</v>
      </c>
      <c r="H1037" s="140">
        <v>3453</v>
      </c>
      <c r="I1037" s="138">
        <v>3</v>
      </c>
      <c r="J1037" s="141">
        <f>นครพนม!F132</f>
        <v>285859.7</v>
      </c>
      <c r="K1037" s="142">
        <f>นครพนม!AN132</f>
        <v>305037.33</v>
      </c>
      <c r="L1037" s="143">
        <f>นครพนม!AO132</f>
        <v>3018551.47</v>
      </c>
      <c r="M1037" s="143">
        <f>นครพนม!AP132</f>
        <v>2145165.5499999998</v>
      </c>
      <c r="N1037" s="139"/>
      <c r="O1037" s="139"/>
      <c r="P1037" s="139"/>
      <c r="Q1037" s="131">
        <f t="shared" si="121"/>
        <v>873385.92000000039</v>
      </c>
      <c r="R1037" s="132">
        <f t="shared" si="122"/>
        <v>874.18229655372147</v>
      </c>
    </row>
    <row r="1038" spans="1:18" hidden="1" x14ac:dyDescent="0.35">
      <c r="A1038" s="138">
        <v>9</v>
      </c>
      <c r="B1038" s="139" t="s">
        <v>58</v>
      </c>
      <c r="C1038" s="139" t="s">
        <v>571</v>
      </c>
      <c r="D1038" s="139" t="s">
        <v>127</v>
      </c>
      <c r="E1038" s="139" t="s">
        <v>572</v>
      </c>
      <c r="F1038" s="139" t="s">
        <v>180</v>
      </c>
      <c r="G1038" s="139" t="s">
        <v>1398</v>
      </c>
      <c r="H1038" s="140">
        <v>3635</v>
      </c>
      <c r="I1038" s="138">
        <v>3</v>
      </c>
      <c r="J1038" s="141">
        <f>นครพนม!F133</f>
        <v>64481.23</v>
      </c>
      <c r="K1038" s="142">
        <f>นครพนม!AN133</f>
        <v>222917.11</v>
      </c>
      <c r="L1038" s="143">
        <f>นครพนม!AO133</f>
        <v>1650678.8900000001</v>
      </c>
      <c r="M1038" s="143">
        <f>นครพนม!AP133</f>
        <v>1938639.3599999999</v>
      </c>
      <c r="N1038" s="139"/>
      <c r="O1038" s="139"/>
      <c r="P1038" s="139"/>
      <c r="Q1038" s="131">
        <f t="shared" si="121"/>
        <v>-287960.46999999974</v>
      </c>
      <c r="R1038" s="132">
        <f t="shared" si="122"/>
        <v>454.10698486932603</v>
      </c>
    </row>
    <row r="1039" spans="1:18" hidden="1" x14ac:dyDescent="0.35">
      <c r="A1039" s="138">
        <v>10</v>
      </c>
      <c r="B1039" s="139" t="s">
        <v>58</v>
      </c>
      <c r="C1039" s="139" t="s">
        <v>571</v>
      </c>
      <c r="D1039" s="139" t="s">
        <v>127</v>
      </c>
      <c r="E1039" s="139" t="s">
        <v>572</v>
      </c>
      <c r="F1039" s="139" t="s">
        <v>180</v>
      </c>
      <c r="G1039" s="139" t="s">
        <v>1399</v>
      </c>
      <c r="H1039" s="140">
        <v>4256</v>
      </c>
      <c r="I1039" s="138">
        <v>3</v>
      </c>
      <c r="J1039" s="141">
        <f>นครพนม!F134</f>
        <v>159353.75</v>
      </c>
      <c r="K1039" s="142">
        <f>นครพนม!AN134</f>
        <v>179844.53</v>
      </c>
      <c r="L1039" s="143">
        <f>นครพนม!AO134</f>
        <v>2237436.21</v>
      </c>
      <c r="M1039" s="143">
        <f>นครพนม!AP134</f>
        <v>2380237.7800000003</v>
      </c>
      <c r="N1039" s="139"/>
      <c r="O1039" s="139"/>
      <c r="P1039" s="139"/>
      <c r="Q1039" s="131">
        <f t="shared" si="121"/>
        <v>-142801.5700000003</v>
      </c>
      <c r="R1039" s="132">
        <f t="shared" si="122"/>
        <v>525.7133952067669</v>
      </c>
    </row>
    <row r="1040" spans="1:18" s="150" customFormat="1" hidden="1" x14ac:dyDescent="0.35">
      <c r="A1040" s="144">
        <v>9</v>
      </c>
      <c r="B1040" s="145" t="s">
        <v>58</v>
      </c>
      <c r="C1040" s="145"/>
      <c r="D1040" s="145"/>
      <c r="E1040" s="145" t="s">
        <v>77</v>
      </c>
      <c r="F1040" s="145"/>
      <c r="G1040" s="145" t="s">
        <v>574</v>
      </c>
      <c r="H1040" s="151">
        <f>SUM(H1030:H1039)</f>
        <v>26760</v>
      </c>
      <c r="I1040" s="144"/>
      <c r="J1040" s="147">
        <f>SUM(J1030:J1039)</f>
        <v>1642824.64</v>
      </c>
      <c r="K1040" s="147">
        <f t="shared" ref="K1040:M1040" si="123">SUM(K1030:K1039)</f>
        <v>2376564.1599999997</v>
      </c>
      <c r="L1040" s="147">
        <f t="shared" si="123"/>
        <v>18763007.07</v>
      </c>
      <c r="M1040" s="147">
        <f t="shared" si="123"/>
        <v>19236036.559999999</v>
      </c>
      <c r="N1040" s="145">
        <v>9</v>
      </c>
      <c r="O1040" s="145">
        <v>9</v>
      </c>
      <c r="P1040" s="145">
        <f>N1040-O1040</f>
        <v>0</v>
      </c>
      <c r="Q1040" s="148">
        <f t="shared" si="121"/>
        <v>-473029.48999999836</v>
      </c>
      <c r="R1040" s="149">
        <f>L1040/H1040</f>
        <v>701.15870964125565</v>
      </c>
    </row>
    <row r="1041" spans="1:18" hidden="1" x14ac:dyDescent="0.35">
      <c r="A1041" s="138">
        <v>1</v>
      </c>
      <c r="B1041" s="139" t="s">
        <v>58</v>
      </c>
      <c r="C1041" s="139" t="s">
        <v>575</v>
      </c>
      <c r="D1041" s="139" t="s">
        <v>132</v>
      </c>
      <c r="E1041" s="139" t="s">
        <v>576</v>
      </c>
      <c r="F1041" s="139" t="s">
        <v>210</v>
      </c>
      <c r="G1041" s="139" t="s">
        <v>577</v>
      </c>
      <c r="H1041" s="140"/>
      <c r="I1041" s="138"/>
      <c r="J1041" s="141"/>
      <c r="K1041" s="142"/>
      <c r="L1041" s="143"/>
      <c r="M1041" s="143"/>
      <c r="N1041" s="139"/>
      <c r="O1041" s="139"/>
      <c r="P1041" s="139"/>
    </row>
    <row r="1042" spans="1:18" hidden="1" x14ac:dyDescent="0.35">
      <c r="A1042" s="138">
        <v>2</v>
      </c>
      <c r="B1042" s="139" t="s">
        <v>58</v>
      </c>
      <c r="C1042" s="139" t="s">
        <v>575</v>
      </c>
      <c r="D1042" s="139" t="s">
        <v>132</v>
      </c>
      <c r="E1042" s="139" t="s">
        <v>576</v>
      </c>
      <c r="F1042" s="139" t="s">
        <v>180</v>
      </c>
      <c r="G1042" s="139" t="s">
        <v>1400</v>
      </c>
      <c r="H1042" s="140">
        <v>2177</v>
      </c>
      <c r="I1042" s="138">
        <v>2</v>
      </c>
      <c r="J1042" s="141">
        <f>นครพนม!F135</f>
        <v>464504.59</v>
      </c>
      <c r="K1042" s="142">
        <f>นครพนม!AN135</f>
        <v>910222.44</v>
      </c>
      <c r="L1042" s="143">
        <f>นครพนม!AO135</f>
        <v>2071868.58</v>
      </c>
      <c r="M1042" s="143">
        <f>นครพนม!AP135</f>
        <v>2008675.9900000002</v>
      </c>
      <c r="N1042" s="139"/>
      <c r="O1042" s="139"/>
      <c r="P1042" s="139"/>
      <c r="R1042" s="132">
        <f t="shared" si="122"/>
        <v>951.70812126779981</v>
      </c>
    </row>
    <row r="1043" spans="1:18" hidden="1" x14ac:dyDescent="0.35">
      <c r="A1043" s="138">
        <v>3</v>
      </c>
      <c r="B1043" s="139" t="s">
        <v>58</v>
      </c>
      <c r="C1043" s="139" t="s">
        <v>575</v>
      </c>
      <c r="D1043" s="139" t="s">
        <v>132</v>
      </c>
      <c r="E1043" s="139" t="s">
        <v>576</v>
      </c>
      <c r="F1043" s="139" t="s">
        <v>180</v>
      </c>
      <c r="G1043" s="139" t="s">
        <v>1401</v>
      </c>
      <c r="H1043" s="140">
        <v>3300</v>
      </c>
      <c r="I1043" s="138">
        <v>3</v>
      </c>
      <c r="J1043" s="141">
        <f>นครพนม!F136</f>
        <v>290583.77</v>
      </c>
      <c r="K1043" s="142">
        <f>นครพนม!AN136</f>
        <v>753460.57000000007</v>
      </c>
      <c r="L1043" s="143">
        <f>นครพนม!AO136</f>
        <v>950564.76</v>
      </c>
      <c r="M1043" s="143">
        <f>นครพนม!AP136</f>
        <v>576499.64</v>
      </c>
      <c r="N1043" s="139"/>
      <c r="O1043" s="139"/>
      <c r="P1043" s="139"/>
      <c r="Q1043" s="131">
        <f t="shared" si="121"/>
        <v>374065.12</v>
      </c>
      <c r="R1043" s="132">
        <f t="shared" si="122"/>
        <v>288.0499272727273</v>
      </c>
    </row>
    <row r="1044" spans="1:18" hidden="1" x14ac:dyDescent="0.35">
      <c r="A1044" s="138">
        <v>4</v>
      </c>
      <c r="B1044" s="139" t="s">
        <v>58</v>
      </c>
      <c r="C1044" s="139" t="s">
        <v>575</v>
      </c>
      <c r="D1044" s="139" t="s">
        <v>132</v>
      </c>
      <c r="E1044" s="139" t="s">
        <v>576</v>
      </c>
      <c r="F1044" s="139" t="s">
        <v>180</v>
      </c>
      <c r="G1044" s="139" t="s">
        <v>1402</v>
      </c>
      <c r="H1044" s="140">
        <v>1172</v>
      </c>
      <c r="I1044" s="138">
        <v>1</v>
      </c>
      <c r="J1044" s="141">
        <f>นครพนม!F137</f>
        <v>459255.72</v>
      </c>
      <c r="K1044" s="142">
        <f>นครพนม!AN137</f>
        <v>554022.18999999994</v>
      </c>
      <c r="L1044" s="143">
        <f>นครพนม!AO137</f>
        <v>1598543.8499999999</v>
      </c>
      <c r="M1044" s="143">
        <f>นครพนม!AP137</f>
        <v>1307871.9000000001</v>
      </c>
      <c r="N1044" s="139"/>
      <c r="O1044" s="139"/>
      <c r="P1044" s="139"/>
      <c r="Q1044" s="131">
        <f t="shared" si="121"/>
        <v>290671.94999999972</v>
      </c>
      <c r="R1044" s="132">
        <f t="shared" si="122"/>
        <v>1363.9452645051194</v>
      </c>
    </row>
    <row r="1045" spans="1:18" hidden="1" x14ac:dyDescent="0.35">
      <c r="A1045" s="138">
        <v>5</v>
      </c>
      <c r="B1045" s="139" t="s">
        <v>58</v>
      </c>
      <c r="C1045" s="139" t="s">
        <v>575</v>
      </c>
      <c r="D1045" s="139" t="s">
        <v>132</v>
      </c>
      <c r="E1045" s="139" t="s">
        <v>576</v>
      </c>
      <c r="F1045" s="139" t="s">
        <v>180</v>
      </c>
      <c r="G1045" s="139" t="s">
        <v>1403</v>
      </c>
      <c r="H1045" s="140">
        <v>2177</v>
      </c>
      <c r="I1045" s="138">
        <v>2</v>
      </c>
      <c r="J1045" s="141">
        <f>นครพนม!F138</f>
        <v>512675.53</v>
      </c>
      <c r="K1045" s="142">
        <f>นครพนม!AN138</f>
        <v>902732.10000000009</v>
      </c>
      <c r="L1045" s="143">
        <f>นครพนม!AO138</f>
        <v>1889167.38</v>
      </c>
      <c r="M1045" s="143">
        <f>นครพนม!AP138</f>
        <v>1507387.21</v>
      </c>
      <c r="N1045" s="139"/>
      <c r="O1045" s="139"/>
      <c r="P1045" s="139"/>
      <c r="Q1045" s="131">
        <f t="shared" si="121"/>
        <v>381780.16999999993</v>
      </c>
      <c r="R1045" s="132">
        <f t="shared" si="122"/>
        <v>867.78474046853466</v>
      </c>
    </row>
    <row r="1046" spans="1:18" hidden="1" x14ac:dyDescent="0.35">
      <c r="A1046" s="138">
        <v>6</v>
      </c>
      <c r="B1046" s="139" t="s">
        <v>58</v>
      </c>
      <c r="C1046" s="139" t="s">
        <v>575</v>
      </c>
      <c r="D1046" s="139" t="s">
        <v>132</v>
      </c>
      <c r="E1046" s="139" t="s">
        <v>576</v>
      </c>
      <c r="F1046" s="139" t="s">
        <v>180</v>
      </c>
      <c r="G1046" s="139" t="s">
        <v>1404</v>
      </c>
      <c r="H1046" s="140">
        <v>4986</v>
      </c>
      <c r="I1046" s="138">
        <v>4</v>
      </c>
      <c r="J1046" s="141">
        <f>นครพนม!F139</f>
        <v>591056.81000000006</v>
      </c>
      <c r="K1046" s="142">
        <f>นครพนม!AN139</f>
        <v>706734.22000000009</v>
      </c>
      <c r="L1046" s="143">
        <f>นครพนม!AO139</f>
        <v>2539425.63</v>
      </c>
      <c r="M1046" s="143">
        <f>นครพนม!AP139</f>
        <v>2229043.4699999997</v>
      </c>
      <c r="N1046" s="139"/>
      <c r="O1046" s="139"/>
      <c r="P1046" s="139"/>
      <c r="Q1046" s="131">
        <f t="shared" si="121"/>
        <v>310382.16000000015</v>
      </c>
      <c r="R1046" s="132">
        <f t="shared" si="122"/>
        <v>509.31119735258721</v>
      </c>
    </row>
    <row r="1047" spans="1:18" hidden="1" x14ac:dyDescent="0.35">
      <c r="A1047" s="138">
        <v>7</v>
      </c>
      <c r="B1047" s="139" t="s">
        <v>58</v>
      </c>
      <c r="C1047" s="139" t="s">
        <v>575</v>
      </c>
      <c r="D1047" s="139" t="s">
        <v>132</v>
      </c>
      <c r="E1047" s="139" t="s">
        <v>576</v>
      </c>
      <c r="F1047" s="139" t="s">
        <v>180</v>
      </c>
      <c r="G1047" s="139" t="s">
        <v>1405</v>
      </c>
      <c r="H1047" s="140">
        <v>4194</v>
      </c>
      <c r="I1047" s="138">
        <v>3</v>
      </c>
      <c r="J1047" s="141">
        <f>นครพนม!F140</f>
        <v>424353.31</v>
      </c>
      <c r="K1047" s="142">
        <f>นครพนม!AN140</f>
        <v>994400.03</v>
      </c>
      <c r="L1047" s="143">
        <f>นครพนม!AO140</f>
        <v>2046274.97</v>
      </c>
      <c r="M1047" s="143">
        <f>นครพนม!AP140</f>
        <v>1634673.09</v>
      </c>
      <c r="N1047" s="139"/>
      <c r="O1047" s="139"/>
      <c r="P1047" s="139"/>
      <c r="Q1047" s="131">
        <f t="shared" si="121"/>
        <v>411601.87999999989</v>
      </c>
      <c r="R1047" s="132">
        <f t="shared" si="122"/>
        <v>487.90533381020504</v>
      </c>
    </row>
    <row r="1048" spans="1:18" hidden="1" x14ac:dyDescent="0.35">
      <c r="A1048" s="138">
        <v>8</v>
      </c>
      <c r="B1048" s="139" t="s">
        <v>58</v>
      </c>
      <c r="C1048" s="139" t="s">
        <v>575</v>
      </c>
      <c r="D1048" s="139" t="s">
        <v>132</v>
      </c>
      <c r="E1048" s="139" t="s">
        <v>576</v>
      </c>
      <c r="F1048" s="139" t="s">
        <v>180</v>
      </c>
      <c r="G1048" s="139" t="s">
        <v>1406</v>
      </c>
      <c r="H1048" s="140">
        <v>4296</v>
      </c>
      <c r="I1048" s="138">
        <v>3</v>
      </c>
      <c r="J1048" s="141">
        <f>นครพนม!F141</f>
        <v>743412.62</v>
      </c>
      <c r="K1048" s="142">
        <f>นครพนม!AN141</f>
        <v>784006.87000000011</v>
      </c>
      <c r="L1048" s="143">
        <f>นครพนม!AO141</f>
        <v>2251635.9</v>
      </c>
      <c r="M1048" s="143">
        <f>นครพนม!AP141</f>
        <v>2125733.35</v>
      </c>
      <c r="N1048" s="139"/>
      <c r="O1048" s="139"/>
      <c r="P1048" s="139"/>
      <c r="Q1048" s="131">
        <f t="shared" si="121"/>
        <v>125902.54999999981</v>
      </c>
      <c r="R1048" s="132">
        <f t="shared" si="122"/>
        <v>524.12381284916194</v>
      </c>
    </row>
    <row r="1049" spans="1:18" hidden="1" x14ac:dyDescent="0.35">
      <c r="A1049" s="138">
        <v>9</v>
      </c>
      <c r="B1049" s="139" t="s">
        <v>58</v>
      </c>
      <c r="C1049" s="139" t="s">
        <v>575</v>
      </c>
      <c r="D1049" s="139" t="s">
        <v>132</v>
      </c>
      <c r="E1049" s="139" t="s">
        <v>576</v>
      </c>
      <c r="F1049" s="139" t="s">
        <v>180</v>
      </c>
      <c r="G1049" s="139" t="s">
        <v>1407</v>
      </c>
      <c r="H1049" s="140">
        <v>2528</v>
      </c>
      <c r="I1049" s="138">
        <v>2</v>
      </c>
      <c r="J1049" s="141">
        <f>นครพนม!F142</f>
        <v>575973.73</v>
      </c>
      <c r="K1049" s="141">
        <f>นครพนม!AN142</f>
        <v>696942.03</v>
      </c>
      <c r="L1049" s="143">
        <f>นครพนม!AO142</f>
        <v>2707663.61</v>
      </c>
      <c r="M1049" s="143">
        <f>นครพนม!AP142</f>
        <v>4074286.54</v>
      </c>
      <c r="N1049" s="139"/>
      <c r="O1049" s="139"/>
      <c r="P1049" s="139"/>
      <c r="Q1049" s="131">
        <f t="shared" si="121"/>
        <v>-1366622.9300000002</v>
      </c>
      <c r="R1049" s="132">
        <f t="shared" si="122"/>
        <v>1071.0694659810126</v>
      </c>
    </row>
    <row r="1050" spans="1:18" x14ac:dyDescent="0.35">
      <c r="A1050" s="138">
        <v>10</v>
      </c>
      <c r="B1050" s="139" t="s">
        <v>58</v>
      </c>
      <c r="C1050" s="139" t="s">
        <v>575</v>
      </c>
      <c r="D1050" s="139" t="s">
        <v>132</v>
      </c>
      <c r="E1050" s="139" t="s">
        <v>576</v>
      </c>
      <c r="F1050" s="139" t="s">
        <v>180</v>
      </c>
      <c r="G1050" s="139" t="s">
        <v>1408</v>
      </c>
      <c r="H1050" s="140">
        <v>3203</v>
      </c>
      <c r="I1050" s="138">
        <v>3</v>
      </c>
      <c r="J1050" s="141">
        <f>นครพนม!F143</f>
        <v>0</v>
      </c>
      <c r="K1050" s="141">
        <f>นครพนม!AN143</f>
        <v>0</v>
      </c>
      <c r="L1050" s="143">
        <f>นครพนม!AO143</f>
        <v>0</v>
      </c>
      <c r="M1050" s="143">
        <f>นครพนม!AP143</f>
        <v>0</v>
      </c>
      <c r="N1050" s="139"/>
      <c r="O1050" s="139"/>
      <c r="P1050" s="139"/>
      <c r="Q1050" s="131">
        <f t="shared" si="121"/>
        <v>0</v>
      </c>
      <c r="R1050" s="132">
        <f t="shared" si="122"/>
        <v>0</v>
      </c>
    </row>
    <row r="1051" spans="1:18" hidden="1" x14ac:dyDescent="0.35">
      <c r="A1051" s="138">
        <v>11</v>
      </c>
      <c r="B1051" s="139" t="s">
        <v>58</v>
      </c>
      <c r="C1051" s="139" t="s">
        <v>575</v>
      </c>
      <c r="D1051" s="139" t="s">
        <v>132</v>
      </c>
      <c r="E1051" s="139" t="s">
        <v>576</v>
      </c>
      <c r="F1051" s="139" t="s">
        <v>180</v>
      </c>
      <c r="G1051" s="139" t="s">
        <v>1409</v>
      </c>
      <c r="H1051" s="140">
        <v>3469</v>
      </c>
      <c r="I1051" s="138">
        <v>3</v>
      </c>
      <c r="J1051" s="141">
        <f>นครพนม!F144</f>
        <v>410947.16</v>
      </c>
      <c r="K1051" s="142">
        <f>นครพนม!AN144</f>
        <v>864093.07</v>
      </c>
      <c r="L1051" s="143">
        <f>นครพนม!AO144</f>
        <v>1795278.67</v>
      </c>
      <c r="M1051" s="143">
        <f>นครพนม!AP144</f>
        <v>1994503.95</v>
      </c>
      <c r="N1051" s="139"/>
      <c r="O1051" s="139"/>
      <c r="P1051" s="139"/>
      <c r="Q1051" s="131">
        <f t="shared" si="121"/>
        <v>-199225.28000000003</v>
      </c>
      <c r="R1051" s="132">
        <f t="shared" si="122"/>
        <v>517.52051599884692</v>
      </c>
    </row>
    <row r="1052" spans="1:18" hidden="1" x14ac:dyDescent="0.35">
      <c r="A1052" s="138">
        <v>12</v>
      </c>
      <c r="B1052" s="139" t="s">
        <v>58</v>
      </c>
      <c r="C1052" s="139" t="s">
        <v>575</v>
      </c>
      <c r="D1052" s="139" t="s">
        <v>132</v>
      </c>
      <c r="E1052" s="139" t="s">
        <v>576</v>
      </c>
      <c r="F1052" s="139" t="s">
        <v>180</v>
      </c>
      <c r="G1052" s="139" t="s">
        <v>1410</v>
      </c>
      <c r="H1052" s="140">
        <v>3469</v>
      </c>
      <c r="I1052" s="138">
        <v>3</v>
      </c>
      <c r="J1052" s="141">
        <f>นครพนม!F145</f>
        <v>376999.4</v>
      </c>
      <c r="K1052" s="142">
        <f>นครพนม!AN145</f>
        <v>980338.95000000007</v>
      </c>
      <c r="L1052" s="143">
        <f>นครพนม!AO145</f>
        <v>1594570.47</v>
      </c>
      <c r="M1052" s="143">
        <f>นครพนม!AP145</f>
        <v>1284409.79</v>
      </c>
      <c r="N1052" s="139"/>
      <c r="O1052" s="139"/>
      <c r="P1052" s="139"/>
      <c r="Q1052" s="131">
        <f t="shared" si="121"/>
        <v>310160.67999999993</v>
      </c>
      <c r="R1052" s="132">
        <f t="shared" si="122"/>
        <v>459.66286249639666</v>
      </c>
    </row>
    <row r="1053" spans="1:18" s="150" customFormat="1" hidden="1" x14ac:dyDescent="0.35">
      <c r="A1053" s="144">
        <v>10</v>
      </c>
      <c r="B1053" s="145" t="s">
        <v>58</v>
      </c>
      <c r="C1053" s="145"/>
      <c r="D1053" s="145"/>
      <c r="E1053" s="145" t="s">
        <v>77</v>
      </c>
      <c r="F1053" s="145"/>
      <c r="G1053" s="145" t="s">
        <v>578</v>
      </c>
      <c r="H1053" s="151">
        <f>SUM(H1041:H1052)</f>
        <v>34971</v>
      </c>
      <c r="I1053" s="144"/>
      <c r="J1053" s="147">
        <f>SUM(J1041:J1052)</f>
        <v>4849762.6400000006</v>
      </c>
      <c r="K1053" s="182">
        <f>SUM(K1041:K1052)</f>
        <v>8146952.4700000016</v>
      </c>
      <c r="L1053" s="147">
        <f t="shared" ref="L1053:M1053" si="124">SUM(L1041:L1052)</f>
        <v>19444993.82</v>
      </c>
      <c r="M1053" s="147">
        <f t="shared" si="124"/>
        <v>18743084.93</v>
      </c>
      <c r="N1053" s="145">
        <v>11</v>
      </c>
      <c r="O1053" s="145">
        <v>10</v>
      </c>
      <c r="P1053" s="145">
        <f>N1053-O1053</f>
        <v>1</v>
      </c>
      <c r="Q1053" s="148">
        <f t="shared" si="121"/>
        <v>701908.8900000006</v>
      </c>
      <c r="R1053" s="149">
        <f>L1053/H1053</f>
        <v>556.03196419890764</v>
      </c>
    </row>
    <row r="1054" spans="1:18" hidden="1" x14ac:dyDescent="0.35">
      <c r="A1054" s="138">
        <v>1</v>
      </c>
      <c r="B1054" s="139" t="s">
        <v>58</v>
      </c>
      <c r="C1054" s="139" t="s">
        <v>579</v>
      </c>
      <c r="D1054" s="139" t="s">
        <v>100</v>
      </c>
      <c r="E1054" s="139" t="s">
        <v>580</v>
      </c>
      <c r="F1054" s="139" t="s">
        <v>210</v>
      </c>
      <c r="G1054" s="139" t="s">
        <v>581</v>
      </c>
      <c r="H1054" s="140"/>
      <c r="I1054" s="138"/>
      <c r="J1054" s="141"/>
      <c r="K1054" s="142"/>
      <c r="L1054" s="143"/>
      <c r="M1054" s="143"/>
      <c r="N1054" s="139"/>
      <c r="O1054" s="139"/>
      <c r="P1054" s="139"/>
    </row>
    <row r="1055" spans="1:18" hidden="1" x14ac:dyDescent="0.35">
      <c r="A1055" s="138">
        <v>2</v>
      </c>
      <c r="B1055" s="139" t="s">
        <v>58</v>
      </c>
      <c r="C1055" s="139" t="s">
        <v>579</v>
      </c>
      <c r="D1055" s="139" t="s">
        <v>100</v>
      </c>
      <c r="E1055" s="139" t="s">
        <v>580</v>
      </c>
      <c r="F1055" s="139" t="s">
        <v>180</v>
      </c>
      <c r="G1055" s="139" t="s">
        <v>1411</v>
      </c>
      <c r="H1055" s="140">
        <v>2217</v>
      </c>
      <c r="I1055" s="138">
        <v>2</v>
      </c>
      <c r="J1055" s="141">
        <f>นครพนม!F146</f>
        <v>98580.97</v>
      </c>
      <c r="K1055" s="142">
        <f>นครพนม!AN146</f>
        <v>409569.45</v>
      </c>
      <c r="L1055" s="143">
        <f>นครพนม!AO146</f>
        <v>1515554.27</v>
      </c>
      <c r="M1055" s="143">
        <f>นครพนม!AP146</f>
        <v>1573858.71</v>
      </c>
      <c r="N1055" s="139"/>
      <c r="O1055" s="139"/>
      <c r="P1055" s="139"/>
      <c r="Q1055" s="131">
        <f t="shared" si="121"/>
        <v>-58304.439999999944</v>
      </c>
      <c r="R1055" s="132">
        <f t="shared" si="122"/>
        <v>683.60589535408212</v>
      </c>
    </row>
    <row r="1056" spans="1:18" hidden="1" x14ac:dyDescent="0.35">
      <c r="A1056" s="138">
        <v>3</v>
      </c>
      <c r="B1056" s="139" t="s">
        <v>58</v>
      </c>
      <c r="C1056" s="139" t="s">
        <v>579</v>
      </c>
      <c r="D1056" s="139" t="s">
        <v>100</v>
      </c>
      <c r="E1056" s="139" t="s">
        <v>580</v>
      </c>
      <c r="F1056" s="139" t="s">
        <v>180</v>
      </c>
      <c r="G1056" s="139" t="s">
        <v>1412</v>
      </c>
      <c r="H1056" s="140">
        <v>3536</v>
      </c>
      <c r="I1056" s="138">
        <v>3</v>
      </c>
      <c r="J1056" s="141">
        <f>นครพนม!F147</f>
        <v>162923.51</v>
      </c>
      <c r="K1056" s="142">
        <f>นครพนม!AN147</f>
        <v>218402.72</v>
      </c>
      <c r="L1056" s="143">
        <f>นครพนม!AO147</f>
        <v>2951670.49</v>
      </c>
      <c r="M1056" s="143">
        <f>นครพนม!AP147</f>
        <v>3601539.03</v>
      </c>
      <c r="N1056" s="139"/>
      <c r="O1056" s="139"/>
      <c r="P1056" s="139"/>
      <c r="Q1056" s="131">
        <f t="shared" si="121"/>
        <v>-649868.53999999957</v>
      </c>
      <c r="R1056" s="132">
        <f t="shared" si="122"/>
        <v>834.74844174208147</v>
      </c>
    </row>
    <row r="1057" spans="1:18" hidden="1" x14ac:dyDescent="0.35">
      <c r="A1057" s="138">
        <v>4</v>
      </c>
      <c r="B1057" s="139" t="s">
        <v>58</v>
      </c>
      <c r="C1057" s="139" t="s">
        <v>579</v>
      </c>
      <c r="D1057" s="139" t="s">
        <v>100</v>
      </c>
      <c r="E1057" s="139" t="s">
        <v>580</v>
      </c>
      <c r="F1057" s="139" t="s">
        <v>180</v>
      </c>
      <c r="G1057" s="139" t="s">
        <v>1413</v>
      </c>
      <c r="H1057" s="140">
        <v>4975</v>
      </c>
      <c r="I1057" s="138">
        <v>4</v>
      </c>
      <c r="J1057" s="141">
        <f>นครพนม!F148</f>
        <v>257444.55</v>
      </c>
      <c r="K1057" s="142">
        <f>นครพนม!AN148</f>
        <v>414063.24999999994</v>
      </c>
      <c r="L1057" s="143">
        <f>นครพนม!AO148</f>
        <v>2180399.4700000002</v>
      </c>
      <c r="M1057" s="143">
        <f>นครพนม!AP148</f>
        <v>2210333.69</v>
      </c>
      <c r="N1057" s="139"/>
      <c r="O1057" s="139"/>
      <c r="P1057" s="139"/>
      <c r="Q1057" s="131">
        <f t="shared" si="121"/>
        <v>-29934.219999999739</v>
      </c>
      <c r="R1057" s="132">
        <f t="shared" si="122"/>
        <v>438.27125025125633</v>
      </c>
    </row>
    <row r="1058" spans="1:18" hidden="1" x14ac:dyDescent="0.35">
      <c r="A1058" s="138">
        <v>5</v>
      </c>
      <c r="B1058" s="139" t="s">
        <v>58</v>
      </c>
      <c r="C1058" s="139" t="s">
        <v>582</v>
      </c>
      <c r="D1058" s="139" t="s">
        <v>100</v>
      </c>
      <c r="E1058" s="139" t="s">
        <v>580</v>
      </c>
      <c r="F1058" s="139" t="s">
        <v>180</v>
      </c>
      <c r="G1058" s="139" t="s">
        <v>1414</v>
      </c>
      <c r="H1058" s="140">
        <v>2059</v>
      </c>
      <c r="I1058" s="138">
        <v>2</v>
      </c>
      <c r="J1058" s="141">
        <f>นครพนม!F149</f>
        <v>143698.94</v>
      </c>
      <c r="K1058" s="142">
        <f>นครพนม!AN149</f>
        <v>478291.64</v>
      </c>
      <c r="L1058" s="143">
        <f>นครพนม!AO149</f>
        <v>1960364.99</v>
      </c>
      <c r="M1058" s="143">
        <f>นครพนม!AP149</f>
        <v>2102451.5699999998</v>
      </c>
      <c r="N1058" s="139"/>
      <c r="O1058" s="139"/>
      <c r="P1058" s="139"/>
      <c r="Q1058" s="131">
        <f t="shared" si="121"/>
        <v>-142086.57999999984</v>
      </c>
      <c r="R1058" s="132">
        <f t="shared" si="122"/>
        <v>952.0956726566294</v>
      </c>
    </row>
    <row r="1059" spans="1:18" hidden="1" x14ac:dyDescent="0.35">
      <c r="A1059" s="138">
        <v>6</v>
      </c>
      <c r="B1059" s="139" t="s">
        <v>58</v>
      </c>
      <c r="C1059" s="139" t="s">
        <v>583</v>
      </c>
      <c r="D1059" s="139" t="s">
        <v>100</v>
      </c>
      <c r="E1059" s="139" t="s">
        <v>580</v>
      </c>
      <c r="F1059" s="139" t="s">
        <v>180</v>
      </c>
      <c r="G1059" s="139" t="s">
        <v>1415</v>
      </c>
      <c r="H1059" s="140">
        <v>1986</v>
      </c>
      <c r="I1059" s="138">
        <v>2</v>
      </c>
      <c r="J1059" s="141">
        <f>นครพนม!F150</f>
        <v>255083.89</v>
      </c>
      <c r="K1059" s="142">
        <f>นครพนม!AN150</f>
        <v>814650</v>
      </c>
      <c r="L1059" s="143">
        <f>นครพนม!AO150</f>
        <v>1619080</v>
      </c>
      <c r="M1059" s="143">
        <f>นครพนม!AP150</f>
        <v>1724812.75</v>
      </c>
      <c r="N1059" s="139"/>
      <c r="O1059" s="139"/>
      <c r="P1059" s="139"/>
      <c r="Q1059" s="131">
        <f>L1059-M1059</f>
        <v>-105732.75</v>
      </c>
      <c r="R1059" s="132">
        <f>L1059/H1059</f>
        <v>815.24672708962737</v>
      </c>
    </row>
    <row r="1060" spans="1:18" s="150" customFormat="1" hidden="1" x14ac:dyDescent="0.35">
      <c r="A1060" s="144">
        <v>11</v>
      </c>
      <c r="B1060" s="145" t="s">
        <v>58</v>
      </c>
      <c r="C1060" s="145"/>
      <c r="D1060" s="145"/>
      <c r="E1060" s="145" t="s">
        <v>77</v>
      </c>
      <c r="F1060" s="145"/>
      <c r="G1060" s="145" t="s">
        <v>584</v>
      </c>
      <c r="H1060" s="151">
        <f>SUM(H1055:H1059)</f>
        <v>14773</v>
      </c>
      <c r="I1060" s="144"/>
      <c r="J1060" s="147">
        <f>SUM(J1054:J1059)</f>
        <v>917731.86</v>
      </c>
      <c r="K1060" s="182">
        <f>SUM(K1054:K1059)</f>
        <v>2334977.06</v>
      </c>
      <c r="L1060" s="147">
        <f t="shared" ref="L1060:M1060" si="125">SUM(L1055:L1059)</f>
        <v>10227069.220000001</v>
      </c>
      <c r="M1060" s="147">
        <f t="shared" si="125"/>
        <v>11212995.75</v>
      </c>
      <c r="N1060" s="145">
        <v>5</v>
      </c>
      <c r="O1060" s="145">
        <v>5</v>
      </c>
      <c r="P1060" s="145">
        <f>N1060-O1060</f>
        <v>0</v>
      </c>
      <c r="Q1060" s="148">
        <f t="shared" si="121"/>
        <v>-985926.52999999933</v>
      </c>
      <c r="R1060" s="149">
        <f>L1060/H1060</f>
        <v>692.28113585595349</v>
      </c>
    </row>
    <row r="1061" spans="1:18" hidden="1" x14ac:dyDescent="0.35">
      <c r="A1061" s="138">
        <v>1</v>
      </c>
      <c r="B1061" s="139" t="s">
        <v>58</v>
      </c>
      <c r="C1061" s="139" t="s">
        <v>563</v>
      </c>
      <c r="D1061" s="139" t="s">
        <v>114</v>
      </c>
      <c r="E1061" s="139" t="s">
        <v>585</v>
      </c>
      <c r="F1061" s="139" t="s">
        <v>210</v>
      </c>
      <c r="G1061" s="139" t="s">
        <v>586</v>
      </c>
      <c r="H1061" s="140"/>
      <c r="I1061" s="138"/>
      <c r="J1061" s="141"/>
      <c r="K1061" s="142"/>
      <c r="L1061" s="143"/>
      <c r="M1061" s="143"/>
      <c r="N1061" s="139"/>
      <c r="O1061" s="139"/>
      <c r="P1061" s="139"/>
    </row>
    <row r="1062" spans="1:18" hidden="1" x14ac:dyDescent="0.35">
      <c r="A1062" s="138">
        <v>2</v>
      </c>
      <c r="B1062" s="139" t="s">
        <v>58</v>
      </c>
      <c r="C1062" s="139" t="s">
        <v>563</v>
      </c>
      <c r="D1062" s="139" t="s">
        <v>114</v>
      </c>
      <c r="E1062" s="139" t="s">
        <v>585</v>
      </c>
      <c r="F1062" s="139" t="s">
        <v>180</v>
      </c>
      <c r="G1062" s="139" t="s">
        <v>1416</v>
      </c>
      <c r="H1062" s="140">
        <v>2574</v>
      </c>
      <c r="I1062" s="138">
        <v>2</v>
      </c>
      <c r="J1062" s="141">
        <f>นครพนม!F151</f>
        <v>134519.37</v>
      </c>
      <c r="K1062" s="142">
        <f>นครพนม!AN151</f>
        <v>210933.4</v>
      </c>
      <c r="L1062" s="143">
        <f>นครพนม!AO151</f>
        <v>1959502.8</v>
      </c>
      <c r="M1062" s="143">
        <f>นครพนม!AP151</f>
        <v>2021770.1800000002</v>
      </c>
      <c r="N1062" s="139"/>
      <c r="O1062" s="139"/>
      <c r="P1062" s="139"/>
      <c r="Q1062" s="131">
        <f t="shared" si="121"/>
        <v>-62267.380000000121</v>
      </c>
      <c r="R1062" s="132">
        <f t="shared" si="122"/>
        <v>761.26759906759912</v>
      </c>
    </row>
    <row r="1063" spans="1:18" hidden="1" x14ac:dyDescent="0.35">
      <c r="A1063" s="138">
        <v>3</v>
      </c>
      <c r="B1063" s="139" t="s">
        <v>58</v>
      </c>
      <c r="C1063" s="139" t="s">
        <v>563</v>
      </c>
      <c r="D1063" s="139" t="s">
        <v>114</v>
      </c>
      <c r="E1063" s="139" t="s">
        <v>585</v>
      </c>
      <c r="F1063" s="139" t="s">
        <v>180</v>
      </c>
      <c r="G1063" s="139" t="s">
        <v>1417</v>
      </c>
      <c r="H1063" s="140">
        <v>918</v>
      </c>
      <c r="I1063" s="138">
        <v>1</v>
      </c>
      <c r="J1063" s="141">
        <f>นครพนม!F152</f>
        <v>180985.54</v>
      </c>
      <c r="K1063" s="142">
        <f>นครพนม!AN152</f>
        <v>241903.67</v>
      </c>
      <c r="L1063" s="143">
        <f>นครพนม!AO152</f>
        <v>1500139.53</v>
      </c>
      <c r="M1063" s="143">
        <f>นครพนม!AP152</f>
        <v>1810273.53</v>
      </c>
      <c r="N1063" s="139"/>
      <c r="O1063" s="139"/>
      <c r="P1063" s="139"/>
      <c r="Q1063" s="131">
        <f t="shared" si="121"/>
        <v>-310134</v>
      </c>
      <c r="R1063" s="132">
        <f t="shared" si="122"/>
        <v>1634.1389215686274</v>
      </c>
    </row>
    <row r="1064" spans="1:18" hidden="1" x14ac:dyDescent="0.35">
      <c r="A1064" s="138">
        <v>4</v>
      </c>
      <c r="B1064" s="139" t="s">
        <v>58</v>
      </c>
      <c r="C1064" s="139" t="s">
        <v>563</v>
      </c>
      <c r="D1064" s="139" t="s">
        <v>114</v>
      </c>
      <c r="E1064" s="139" t="s">
        <v>585</v>
      </c>
      <c r="F1064" s="139" t="s">
        <v>180</v>
      </c>
      <c r="G1064" s="139" t="s">
        <v>1418</v>
      </c>
      <c r="H1064" s="140">
        <v>4046</v>
      </c>
      <c r="I1064" s="138">
        <v>3</v>
      </c>
      <c r="J1064" s="141">
        <f>นครพนม!F153</f>
        <v>82798.53</v>
      </c>
      <c r="K1064" s="142">
        <f>นครพนม!AN153</f>
        <v>114602.23999999999</v>
      </c>
      <c r="L1064" s="143">
        <f>นครพนม!AO153</f>
        <v>2109278.2800000003</v>
      </c>
      <c r="M1064" s="143">
        <f>นครพนม!AP153</f>
        <v>2152763.4700000002</v>
      </c>
      <c r="N1064" s="139"/>
      <c r="O1064" s="139"/>
      <c r="P1064" s="139"/>
      <c r="Q1064" s="131">
        <f t="shared" si="121"/>
        <v>-43485.189999999944</v>
      </c>
      <c r="R1064" s="132">
        <f t="shared" si="122"/>
        <v>521.32434008897678</v>
      </c>
    </row>
    <row r="1065" spans="1:18" hidden="1" x14ac:dyDescent="0.35">
      <c r="A1065" s="138">
        <v>5</v>
      </c>
      <c r="B1065" s="139" t="s">
        <v>58</v>
      </c>
      <c r="C1065" s="139" t="s">
        <v>563</v>
      </c>
      <c r="D1065" s="139" t="s">
        <v>114</v>
      </c>
      <c r="E1065" s="139" t="s">
        <v>585</v>
      </c>
      <c r="F1065" s="139" t="s">
        <v>180</v>
      </c>
      <c r="G1065" s="139" t="s">
        <v>1419</v>
      </c>
      <c r="H1065" s="140">
        <v>1868</v>
      </c>
      <c r="I1065" s="138">
        <v>2</v>
      </c>
      <c r="J1065" s="141">
        <f>นครพนม!F154</f>
        <v>80894.55</v>
      </c>
      <c r="K1065" s="142">
        <f>นครพนม!AN154</f>
        <v>58796.72</v>
      </c>
      <c r="L1065" s="143">
        <f>นครพนม!AO154</f>
        <v>1748728.86</v>
      </c>
      <c r="M1065" s="143">
        <f>นครพนม!AP154</f>
        <v>1838015.12</v>
      </c>
      <c r="N1065" s="139"/>
      <c r="O1065" s="139"/>
      <c r="P1065" s="139"/>
      <c r="Q1065" s="131">
        <f t="shared" si="121"/>
        <v>-89286.260000000009</v>
      </c>
      <c r="R1065" s="132">
        <f t="shared" si="122"/>
        <v>936.1503533190579</v>
      </c>
    </row>
    <row r="1066" spans="1:18" s="150" customFormat="1" hidden="1" x14ac:dyDescent="0.35">
      <c r="A1066" s="144">
        <v>12</v>
      </c>
      <c r="B1066" s="145" t="s">
        <v>58</v>
      </c>
      <c r="C1066" s="145"/>
      <c r="D1066" s="145"/>
      <c r="E1066" s="145" t="s">
        <v>77</v>
      </c>
      <c r="F1066" s="145"/>
      <c r="G1066" s="145" t="s">
        <v>587</v>
      </c>
      <c r="H1066" s="151">
        <f>SUM(H1062:H1065)</f>
        <v>9406</v>
      </c>
      <c r="I1066" s="144"/>
      <c r="J1066" s="147">
        <f>SUM(J1061:J1065)</f>
        <v>479197.99000000005</v>
      </c>
      <c r="K1066" s="182">
        <f>SUM(K1061:K1065)</f>
        <v>626236.03</v>
      </c>
      <c r="L1066" s="147">
        <f>SUM(L1061:L1065)</f>
        <v>7317649.4700000007</v>
      </c>
      <c r="M1066" s="147">
        <f>SUM(M1061:M1065)</f>
        <v>7822822.2999999998</v>
      </c>
      <c r="N1066" s="145">
        <v>4</v>
      </c>
      <c r="O1066" s="145">
        <v>4</v>
      </c>
      <c r="P1066" s="145">
        <f>N1066-O1066</f>
        <v>0</v>
      </c>
      <c r="Q1066" s="148">
        <f t="shared" si="121"/>
        <v>-505172.82999999914</v>
      </c>
      <c r="R1066" s="149">
        <f t="shared" si="122"/>
        <v>777.97676695726136</v>
      </c>
    </row>
    <row r="1067" spans="1:18" s="150" customFormat="1" hidden="1" x14ac:dyDescent="0.35">
      <c r="A1067" s="217"/>
      <c r="B1067" s="218" t="s">
        <v>58</v>
      </c>
      <c r="C1067" s="218" t="s">
        <v>58</v>
      </c>
      <c r="D1067" s="218" t="s">
        <v>58</v>
      </c>
      <c r="E1067" s="218" t="s">
        <v>58</v>
      </c>
      <c r="F1067" s="218"/>
      <c r="G1067" s="218" t="s">
        <v>588</v>
      </c>
      <c r="H1067" s="219">
        <f t="shared" ref="H1067" si="126">H918+H929+H948+H959+H976+H988+H1009+H1029+H1040+H1053+H1060+H1066</f>
        <v>427863</v>
      </c>
      <c r="I1067" s="217"/>
      <c r="J1067" s="220">
        <f>J918+J929+J948+J959+J976+J988+J1009+J1029+J1040+J1053+J1060+J1066</f>
        <v>37418123.719999999</v>
      </c>
      <c r="K1067" s="221">
        <f t="shared" ref="K1067:O1067" si="127">K918+K929+K948+K959+K976+K988+K1009+K1029+K1040+K1053+K1060+K1066</f>
        <v>51355492.150000006</v>
      </c>
      <c r="L1067" s="220">
        <f t="shared" si="127"/>
        <v>296574542.03000003</v>
      </c>
      <c r="M1067" s="220">
        <f t="shared" si="127"/>
        <v>299352073.51999998</v>
      </c>
      <c r="N1067" s="218">
        <f>N918+N929+N948+N959+N976+N988+N1009+N1029+N1040+N1053+N1060+N1066</f>
        <v>151</v>
      </c>
      <c r="O1067" s="218">
        <f t="shared" si="127"/>
        <v>150</v>
      </c>
      <c r="P1067" s="218">
        <f>N1067-O1067</f>
        <v>1</v>
      </c>
      <c r="Q1067" s="148">
        <f t="shared" si="121"/>
        <v>-2777531.4899999499</v>
      </c>
      <c r="R1067" s="149">
        <f t="shared" si="122"/>
        <v>693.15304672289972</v>
      </c>
    </row>
    <row r="1068" spans="1:18" hidden="1" x14ac:dyDescent="0.35">
      <c r="A1068" s="238"/>
      <c r="B1068" s="239"/>
      <c r="C1068" s="239"/>
      <c r="D1068" s="239"/>
      <c r="E1068" s="342" t="s">
        <v>589</v>
      </c>
      <c r="F1068" s="343"/>
      <c r="G1068" s="344"/>
      <c r="H1068" s="240"/>
      <c r="I1068" s="238"/>
      <c r="J1068" s="241">
        <f>J1067/O1067</f>
        <v>249454.15813333332</v>
      </c>
      <c r="K1068" s="242">
        <f>K1067/O1067</f>
        <v>342369.9476666667</v>
      </c>
      <c r="L1068" s="241">
        <f>L1067/O1067</f>
        <v>1977163.6135333336</v>
      </c>
      <c r="M1068" s="241">
        <f>M1067/O1067</f>
        <v>1995680.4901333333</v>
      </c>
      <c r="N1068" s="243"/>
      <c r="O1068" s="243"/>
      <c r="P1068" s="239"/>
      <c r="Q1068" s="131">
        <f t="shared" si="121"/>
        <v>-18516.87659999961</v>
      </c>
      <c r="R1068" s="149"/>
    </row>
    <row r="1069" spans="1:18" s="150" customFormat="1" hidden="1" x14ac:dyDescent="0.35">
      <c r="A1069" s="243"/>
      <c r="B1069" s="243"/>
      <c r="C1069" s="243"/>
      <c r="D1069" s="243"/>
      <c r="E1069" s="329" t="s">
        <v>597</v>
      </c>
      <c r="F1069" s="330"/>
      <c r="G1069" s="331"/>
      <c r="H1069" s="244">
        <f>H82+H179+H433+H590+H684+H890+H1067</f>
        <v>3408575</v>
      </c>
      <c r="I1069" s="245"/>
      <c r="J1069" s="241">
        <f t="shared" ref="J1069:O1069" si="128">J82+J179+J433+J590+J684+J890+J1067</f>
        <v>349775927.37</v>
      </c>
      <c r="K1069" s="242">
        <f t="shared" si="128"/>
        <v>404836663.01999998</v>
      </c>
      <c r="L1069" s="241">
        <f t="shared" si="128"/>
        <v>2351383043.0999999</v>
      </c>
      <c r="M1069" s="241">
        <f t="shared" si="128"/>
        <v>2298030128.0100002</v>
      </c>
      <c r="N1069" s="246">
        <f t="shared" si="128"/>
        <v>874</v>
      </c>
      <c r="O1069" s="246">
        <f t="shared" si="128"/>
        <v>859</v>
      </c>
      <c r="P1069" s="246">
        <f>P82+P179+P433+P590+P684+P890+P1067</f>
        <v>15</v>
      </c>
      <c r="Q1069" s="148">
        <f>L1069-M1069</f>
        <v>53352915.089999676</v>
      </c>
      <c r="R1069" s="149">
        <f t="shared" si="122"/>
        <v>689.84342228057176</v>
      </c>
    </row>
    <row r="1070" spans="1:18" s="150" customFormat="1" hidden="1" x14ac:dyDescent="0.35">
      <c r="A1070" s="243"/>
      <c r="B1070" s="243"/>
      <c r="C1070" s="243"/>
      <c r="D1070" s="243"/>
      <c r="E1070" s="329" t="s">
        <v>598</v>
      </c>
      <c r="F1070" s="330"/>
      <c r="G1070" s="331"/>
      <c r="H1070" s="244"/>
      <c r="I1070" s="245"/>
      <c r="J1070" s="241">
        <f>J1069/O1069</f>
        <v>407189.67097788124</v>
      </c>
      <c r="K1070" s="241">
        <f>K1069/O1069</f>
        <v>471288.31550640275</v>
      </c>
      <c r="L1070" s="241">
        <f>L1069/O1069</f>
        <v>2737349.2934807916</v>
      </c>
      <c r="M1070" s="241">
        <f>M1069/O1069</f>
        <v>2675238.7986146687</v>
      </c>
      <c r="N1070" s="243"/>
      <c r="O1070" s="243"/>
      <c r="P1070" s="243"/>
      <c r="Q1070" s="148">
        <f>L1070-M1070</f>
        <v>62110.494866122957</v>
      </c>
      <c r="R1070" s="149"/>
    </row>
    <row r="1073" spans="11:13" x14ac:dyDescent="0.35">
      <c r="K1073" s="248"/>
      <c r="M1073" s="248"/>
    </row>
    <row r="1074" spans="11:13" x14ac:dyDescent="0.35">
      <c r="K1074" s="248"/>
      <c r="M1074" s="248"/>
    </row>
    <row r="1075" spans="11:13" x14ac:dyDescent="0.35">
      <c r="K1075" s="248"/>
      <c r="M1075" s="248"/>
    </row>
    <row r="1076" spans="11:13" x14ac:dyDescent="0.35">
      <c r="K1076" s="248"/>
      <c r="M1076" s="248"/>
    </row>
    <row r="1077" spans="11:13" x14ac:dyDescent="0.35">
      <c r="K1077" s="248"/>
      <c r="M1077" s="248"/>
    </row>
    <row r="1078" spans="11:13" x14ac:dyDescent="0.35">
      <c r="K1078" s="248"/>
      <c r="M1078" s="248"/>
    </row>
    <row r="1079" spans="11:13" x14ac:dyDescent="0.35">
      <c r="K1079" s="248"/>
      <c r="M1079" s="248"/>
    </row>
    <row r="1080" spans="11:13" x14ac:dyDescent="0.35">
      <c r="K1080" s="248"/>
      <c r="M1080" s="248"/>
    </row>
    <row r="1081" spans="11:13" x14ac:dyDescent="0.35">
      <c r="K1081" s="248"/>
      <c r="M1081" s="248"/>
    </row>
  </sheetData>
  <autoFilter ref="A4:WVN1070">
    <filterColumn colId="9">
      <filters>
        <filter val="-"/>
      </filters>
    </filterColumn>
  </autoFilter>
  <mergeCells count="28"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N151"/>
  <sheetViews>
    <sheetView topLeftCell="AG39" zoomScaleNormal="100" workbookViewId="0">
      <selection activeCell="A56" sqref="A56:XFD56"/>
    </sheetView>
  </sheetViews>
  <sheetFormatPr defaultColWidth="4.875" defaultRowHeight="14.25" x14ac:dyDescent="0.2"/>
  <cols>
    <col min="1" max="1" width="6.125" style="107" bestFit="1" customWidth="1"/>
    <col min="2" max="2" width="13.25" style="107" bestFit="1" customWidth="1"/>
    <col min="3" max="3" width="8.25" style="107" bestFit="1" customWidth="1"/>
    <col min="4" max="4" width="27.375" style="107" bestFit="1" customWidth="1"/>
    <col min="5" max="5" width="27.375" style="62"/>
    <col min="6" max="9" width="27.375" style="295"/>
    <col min="10" max="12" width="27.375" style="62"/>
    <col min="13" max="16" width="27.375" style="297"/>
    <col min="17" max="20" width="27.375" style="62"/>
    <col min="21" max="26" width="27.375" style="52"/>
    <col min="27" max="33" width="27.375" style="300"/>
    <col min="34" max="34" width="33.125" style="300" bestFit="1" customWidth="1"/>
    <col min="35" max="35" width="15.125" style="77" bestFit="1" customWidth="1"/>
    <col min="36" max="36" width="14" style="45" bestFit="1" customWidth="1"/>
    <col min="37" max="37" width="14" style="32" bestFit="1" customWidth="1"/>
    <col min="38" max="38" width="15.25" style="30" bestFit="1" customWidth="1"/>
    <col min="39" max="39" width="14" style="48" bestFit="1" customWidth="1"/>
    <col min="40" max="40" width="14.875" style="32" bestFit="1" customWidth="1"/>
  </cols>
  <sheetData>
    <row r="1" spans="1:40" x14ac:dyDescent="0.2">
      <c r="E1" s="62" t="s">
        <v>590</v>
      </c>
      <c r="F1" s="295" t="s">
        <v>1437</v>
      </c>
      <c r="G1" s="295" t="s">
        <v>1438</v>
      </c>
      <c r="H1" s="295" t="s">
        <v>1439</v>
      </c>
      <c r="I1" s="295" t="s">
        <v>1440</v>
      </c>
      <c r="J1" s="62" t="s">
        <v>1441</v>
      </c>
      <c r="K1" s="62" t="s">
        <v>1442</v>
      </c>
      <c r="L1" s="62" t="s">
        <v>1443</v>
      </c>
      <c r="M1" s="297" t="s">
        <v>1444</v>
      </c>
      <c r="N1" s="297" t="s">
        <v>1445</v>
      </c>
      <c r="O1" s="297" t="s">
        <v>1446</v>
      </c>
      <c r="P1" s="297" t="s">
        <v>1447</v>
      </c>
      <c r="Q1" s="62" t="s">
        <v>1448</v>
      </c>
      <c r="R1" s="62" t="s">
        <v>1449</v>
      </c>
      <c r="S1" s="62" t="s">
        <v>1450</v>
      </c>
      <c r="T1" s="62" t="s">
        <v>1451</v>
      </c>
      <c r="U1" s="52" t="s">
        <v>1452</v>
      </c>
      <c r="V1" s="52" t="s">
        <v>1453</v>
      </c>
      <c r="W1" s="52" t="s">
        <v>1454</v>
      </c>
      <c r="X1" s="52" t="s">
        <v>1455</v>
      </c>
      <c r="Y1" s="52" t="s">
        <v>1456</v>
      </c>
      <c r="Z1" s="52" t="s">
        <v>1457</v>
      </c>
      <c r="AA1" s="300" t="s">
        <v>1458</v>
      </c>
      <c r="AB1" s="300" t="s">
        <v>1459</v>
      </c>
      <c r="AC1" s="300" t="s">
        <v>1460</v>
      </c>
      <c r="AD1" s="300" t="s">
        <v>1461</v>
      </c>
      <c r="AE1" s="300" t="s">
        <v>1462</v>
      </c>
      <c r="AF1" s="300" t="s">
        <v>1463</v>
      </c>
      <c r="AG1" s="300" t="s">
        <v>1571</v>
      </c>
      <c r="AH1" s="300" t="s">
        <v>1464</v>
      </c>
      <c r="AI1" s="76" t="s">
        <v>6</v>
      </c>
      <c r="AJ1" s="21" t="s">
        <v>7</v>
      </c>
      <c r="AK1" s="16" t="s">
        <v>8</v>
      </c>
      <c r="AL1" s="22" t="s">
        <v>9</v>
      </c>
      <c r="AM1" s="46" t="s">
        <v>10</v>
      </c>
      <c r="AN1" s="71" t="s">
        <v>11</v>
      </c>
    </row>
    <row r="2" spans="1:40" x14ac:dyDescent="0.2">
      <c r="E2" s="62" t="s">
        <v>591</v>
      </c>
      <c r="F2" s="295" t="s">
        <v>1465</v>
      </c>
      <c r="G2" s="295" t="s">
        <v>1466</v>
      </c>
      <c r="H2" s="295" t="s">
        <v>1467</v>
      </c>
      <c r="I2" s="295" t="s">
        <v>1468</v>
      </c>
      <c r="J2" s="62" t="s">
        <v>1469</v>
      </c>
      <c r="K2" s="62" t="s">
        <v>1470</v>
      </c>
      <c r="L2" s="62" t="s">
        <v>1471</v>
      </c>
      <c r="M2" s="297" t="s">
        <v>1472</v>
      </c>
      <c r="N2" s="297" t="s">
        <v>1473</v>
      </c>
      <c r="O2" s="297" t="s">
        <v>1474</v>
      </c>
      <c r="P2" s="297" t="s">
        <v>1475</v>
      </c>
      <c r="Q2" s="62" t="s">
        <v>1476</v>
      </c>
      <c r="R2" s="62" t="s">
        <v>1477</v>
      </c>
      <c r="S2" s="62" t="s">
        <v>1478</v>
      </c>
      <c r="T2" s="62" t="s">
        <v>1479</v>
      </c>
      <c r="U2" s="52" t="s">
        <v>1480</v>
      </c>
      <c r="V2" s="52" t="s">
        <v>1481</v>
      </c>
      <c r="W2" s="52" t="s">
        <v>1482</v>
      </c>
      <c r="X2" s="52" t="s">
        <v>1483</v>
      </c>
      <c r="Y2" s="52" t="s">
        <v>1484</v>
      </c>
      <c r="Z2" s="52" t="s">
        <v>1485</v>
      </c>
      <c r="AA2" s="300" t="s">
        <v>1486</v>
      </c>
      <c r="AB2" s="300" t="s">
        <v>1487</v>
      </c>
      <c r="AC2" s="300" t="s">
        <v>1488</v>
      </c>
      <c r="AD2" s="300" t="s">
        <v>1489</v>
      </c>
      <c r="AE2" s="300" t="s">
        <v>1490</v>
      </c>
      <c r="AF2" s="300" t="s">
        <v>1491</v>
      </c>
      <c r="AG2" s="300" t="s">
        <v>1576</v>
      </c>
      <c r="AH2" s="300" t="s">
        <v>1492</v>
      </c>
    </row>
    <row r="3" spans="1:40" x14ac:dyDescent="0.2">
      <c r="E3" s="62" t="s">
        <v>592</v>
      </c>
      <c r="F3" s="295">
        <v>31270941.289999999</v>
      </c>
      <c r="G3" s="295">
        <v>4322359.32</v>
      </c>
      <c r="H3" s="295">
        <v>3549567.43</v>
      </c>
      <c r="I3" s="295">
        <v>23200</v>
      </c>
      <c r="J3" s="62">
        <v>63710113.409999996</v>
      </c>
      <c r="K3" s="62">
        <v>27404987.760000002</v>
      </c>
      <c r="L3" s="62">
        <v>74001</v>
      </c>
      <c r="M3" s="297">
        <v>768451</v>
      </c>
      <c r="N3" s="297">
        <v>2407481.77</v>
      </c>
      <c r="O3" s="297">
        <v>11154166.699999999</v>
      </c>
      <c r="P3" s="297">
        <v>6389860.2800000003</v>
      </c>
      <c r="Q3" s="62">
        <v>554481</v>
      </c>
      <c r="R3" s="62">
        <v>-6029101.79</v>
      </c>
      <c r="S3" s="62">
        <v>16731203.33</v>
      </c>
      <c r="T3" s="62">
        <v>136845453.13</v>
      </c>
      <c r="U3" s="52">
        <v>159.38999999999999</v>
      </c>
      <c r="V3" s="52">
        <v>103269871.17</v>
      </c>
      <c r="W3" s="52">
        <v>2490100</v>
      </c>
      <c r="X3" s="52">
        <v>61070.87</v>
      </c>
      <c r="Y3" s="52">
        <v>55957679.18</v>
      </c>
      <c r="Z3" s="52">
        <v>6315625.3799999999</v>
      </c>
      <c r="AA3" s="300">
        <v>89823076.140000001</v>
      </c>
      <c r="AB3" s="300">
        <v>655112.44999999995</v>
      </c>
      <c r="AC3" s="300">
        <v>345215.48</v>
      </c>
      <c r="AD3" s="300">
        <v>68382609.950000003</v>
      </c>
      <c r="AE3" s="300">
        <v>16365121.890000001</v>
      </c>
      <c r="AF3" s="300">
        <v>8337</v>
      </c>
      <c r="AG3" s="300">
        <v>2</v>
      </c>
      <c r="AH3" s="300">
        <v>617830</v>
      </c>
    </row>
    <row r="4" spans="1:40" x14ac:dyDescent="0.2">
      <c r="E4" s="62" t="s">
        <v>1493</v>
      </c>
      <c r="F4" s="295">
        <v>495662.1</v>
      </c>
      <c r="J4" s="62">
        <v>3041172.5</v>
      </c>
      <c r="K4" s="62">
        <v>-131160.70000000001</v>
      </c>
      <c r="P4" s="297">
        <v>467622.1</v>
      </c>
      <c r="S4" s="62">
        <v>3157886.55</v>
      </c>
      <c r="T4" s="62">
        <v>13498.58</v>
      </c>
      <c r="Y4" s="52">
        <v>1912220</v>
      </c>
      <c r="AA4" s="300">
        <v>1912220</v>
      </c>
      <c r="AD4" s="300">
        <v>-28000</v>
      </c>
      <c r="AE4" s="300">
        <v>261333.33</v>
      </c>
      <c r="AI4" s="77">
        <f>SUM(F4:I4)</f>
        <v>495662.1</v>
      </c>
      <c r="AJ4" s="44">
        <f>SUM(M4:P4)</f>
        <v>467622.1</v>
      </c>
      <c r="AK4" s="32">
        <f>AI4-AJ4</f>
        <v>28040</v>
      </c>
      <c r="AL4" s="29">
        <f>SUM(U4:Z4)</f>
        <v>1912220</v>
      </c>
      <c r="AM4" s="47">
        <f>SUM(AA4:AH4)</f>
        <v>2145553.33</v>
      </c>
      <c r="AN4" s="32">
        <f>AL4-AM4</f>
        <v>-233333.33000000007</v>
      </c>
    </row>
    <row r="5" spans="1:40" x14ac:dyDescent="0.2">
      <c r="E5" s="62" t="s">
        <v>2329</v>
      </c>
      <c r="F5" s="295">
        <v>23924.74</v>
      </c>
      <c r="H5" s="295">
        <v>1400</v>
      </c>
      <c r="J5" s="62">
        <v>2889951.92</v>
      </c>
      <c r="K5" s="62">
        <v>34394.42</v>
      </c>
      <c r="O5" s="297">
        <v>0</v>
      </c>
      <c r="P5" s="297">
        <v>0</v>
      </c>
      <c r="S5" s="62">
        <v>2375904.9300000002</v>
      </c>
      <c r="T5" s="62">
        <v>840540.25</v>
      </c>
      <c r="Y5" s="52">
        <v>875597</v>
      </c>
      <c r="Z5" s="52">
        <v>148798.31</v>
      </c>
      <c r="AA5" s="300">
        <v>1002817</v>
      </c>
      <c r="AC5" s="300">
        <v>48183.31</v>
      </c>
      <c r="AD5" s="300">
        <v>74395</v>
      </c>
      <c r="AE5" s="300">
        <v>165772.1</v>
      </c>
      <c r="AG5" s="300">
        <v>2</v>
      </c>
      <c r="AI5" s="77">
        <f t="shared" ref="AI5:AI59" si="0">SUM(F5:I5)</f>
        <v>25324.74</v>
      </c>
      <c r="AJ5" s="44">
        <f t="shared" ref="AJ5:AJ59" si="1">SUM(M5:P5)</f>
        <v>0</v>
      </c>
      <c r="AK5" s="32">
        <f>AI5-AJ5</f>
        <v>25324.74</v>
      </c>
      <c r="AL5" s="29">
        <f t="shared" ref="AL5:AL59" si="2">SUM(U5:Z5)</f>
        <v>1024395.31</v>
      </c>
      <c r="AM5" s="47">
        <f t="shared" ref="AM5:AM59" si="3">SUM(AA5:AH5)</f>
        <v>1291169.4100000001</v>
      </c>
      <c r="AN5" s="32">
        <f t="shared" ref="AN5:AN69" si="4">AL5-AM5</f>
        <v>-266774.10000000009</v>
      </c>
    </row>
    <row r="6" spans="1:40" x14ac:dyDescent="0.2">
      <c r="E6" s="62" t="s">
        <v>1494</v>
      </c>
      <c r="F6" s="295">
        <v>110410</v>
      </c>
      <c r="J6" s="62">
        <v>639817.34</v>
      </c>
      <c r="K6" s="62">
        <v>3</v>
      </c>
      <c r="S6" s="62">
        <v>-1286772.49</v>
      </c>
      <c r="T6" s="62">
        <v>2129382.7599999998</v>
      </c>
      <c r="Y6" s="52">
        <v>777730</v>
      </c>
      <c r="Z6" s="52">
        <v>1074673.8600000001</v>
      </c>
      <c r="AA6" s="300">
        <v>1492943</v>
      </c>
      <c r="AD6" s="300">
        <v>365370.86</v>
      </c>
      <c r="AE6" s="300">
        <v>82029.929999999993</v>
      </c>
      <c r="AI6" s="77">
        <f t="shared" si="0"/>
        <v>110410</v>
      </c>
      <c r="AJ6" s="44">
        <f t="shared" si="1"/>
        <v>0</v>
      </c>
      <c r="AK6" s="32">
        <f t="shared" ref="AK6:AK22" si="5">AI6-AJ6</f>
        <v>110410</v>
      </c>
      <c r="AL6" s="29">
        <f t="shared" si="2"/>
        <v>1852403.86</v>
      </c>
      <c r="AM6" s="47">
        <f t="shared" si="3"/>
        <v>1940343.7899999998</v>
      </c>
      <c r="AN6" s="32">
        <f t="shared" si="4"/>
        <v>-87939.929999999702</v>
      </c>
    </row>
    <row r="7" spans="1:40" x14ac:dyDescent="0.2">
      <c r="E7" s="62" t="s">
        <v>1495</v>
      </c>
      <c r="F7" s="295">
        <v>8000</v>
      </c>
      <c r="J7" s="62">
        <v>184288.16</v>
      </c>
      <c r="K7" s="62">
        <v>8</v>
      </c>
      <c r="P7" s="297">
        <v>0</v>
      </c>
      <c r="S7" s="62">
        <v>192296.16</v>
      </c>
      <c r="Y7" s="52">
        <v>2635844.7000000002</v>
      </c>
      <c r="Z7" s="52">
        <v>310809.18</v>
      </c>
      <c r="AA7" s="300">
        <v>2645844.7000000002</v>
      </c>
      <c r="AC7" s="300">
        <v>15815</v>
      </c>
      <c r="AD7" s="300">
        <v>280494.18</v>
      </c>
      <c r="AH7" s="300">
        <v>4500</v>
      </c>
      <c r="AI7" s="77">
        <f t="shared" si="0"/>
        <v>8000</v>
      </c>
      <c r="AJ7" s="44">
        <f t="shared" si="1"/>
        <v>0</v>
      </c>
      <c r="AK7" s="32">
        <f t="shared" si="5"/>
        <v>8000</v>
      </c>
      <c r="AL7" s="29">
        <f t="shared" si="2"/>
        <v>2946653.8800000004</v>
      </c>
      <c r="AM7" s="47">
        <f t="shared" si="3"/>
        <v>2946653.8800000004</v>
      </c>
      <c r="AN7" s="32">
        <f t="shared" si="4"/>
        <v>0</v>
      </c>
    </row>
    <row r="8" spans="1:40" x14ac:dyDescent="0.2">
      <c r="AI8" s="77">
        <f t="shared" si="0"/>
        <v>0</v>
      </c>
      <c r="AJ8" s="44">
        <f t="shared" si="1"/>
        <v>0</v>
      </c>
      <c r="AK8" s="32">
        <f t="shared" si="5"/>
        <v>0</v>
      </c>
      <c r="AL8" s="29">
        <f t="shared" si="2"/>
        <v>0</v>
      </c>
      <c r="AM8" s="47">
        <f t="shared" si="3"/>
        <v>0</v>
      </c>
      <c r="AN8" s="32">
        <f t="shared" si="4"/>
        <v>0</v>
      </c>
    </row>
    <row r="9" spans="1:40" x14ac:dyDescent="0.2">
      <c r="AI9" s="77">
        <f t="shared" si="0"/>
        <v>0</v>
      </c>
      <c r="AJ9" s="44">
        <f t="shared" si="1"/>
        <v>0</v>
      </c>
      <c r="AK9" s="32">
        <f t="shared" si="5"/>
        <v>0</v>
      </c>
      <c r="AL9" s="29">
        <f t="shared" si="2"/>
        <v>0</v>
      </c>
      <c r="AM9" s="47">
        <f t="shared" si="3"/>
        <v>0</v>
      </c>
      <c r="AN9" s="32">
        <f t="shared" si="4"/>
        <v>0</v>
      </c>
    </row>
    <row r="10" spans="1:40" x14ac:dyDescent="0.2">
      <c r="A10" s="107" t="s">
        <v>175</v>
      </c>
      <c r="B10" s="107" t="s">
        <v>176</v>
      </c>
      <c r="C10" s="107">
        <v>9017</v>
      </c>
      <c r="D10" s="107" t="s">
        <v>181</v>
      </c>
      <c r="E10" s="62" t="s">
        <v>181</v>
      </c>
      <c r="F10" s="295">
        <v>1124506.25</v>
      </c>
      <c r="G10" s="295">
        <v>143959</v>
      </c>
      <c r="H10" s="295">
        <v>61857.18</v>
      </c>
      <c r="J10" s="62">
        <v>325781.01</v>
      </c>
      <c r="K10" s="62">
        <v>265684.59999999998</v>
      </c>
      <c r="N10" s="297">
        <v>45221.02</v>
      </c>
      <c r="O10" s="297">
        <v>206038</v>
      </c>
      <c r="P10" s="297">
        <v>0</v>
      </c>
      <c r="S10" s="62">
        <v>-1310556.1000000001</v>
      </c>
      <c r="T10" s="62">
        <v>2551683.71</v>
      </c>
      <c r="V10" s="52">
        <v>3829164.6</v>
      </c>
      <c r="X10" s="52">
        <v>1254.49</v>
      </c>
      <c r="Y10" s="52">
        <v>1632025.6000000001</v>
      </c>
      <c r="Z10" s="52">
        <v>33000</v>
      </c>
      <c r="AA10" s="300">
        <v>2722715.6</v>
      </c>
      <c r="AD10" s="300">
        <v>1823923.41</v>
      </c>
      <c r="AE10" s="300">
        <v>280958.27</v>
      </c>
      <c r="AH10" s="300">
        <v>50000</v>
      </c>
      <c r="AI10" s="77">
        <f t="shared" si="0"/>
        <v>1330322.43</v>
      </c>
      <c r="AJ10" s="44">
        <f t="shared" si="1"/>
        <v>251259.02</v>
      </c>
      <c r="AK10" s="32">
        <f t="shared" si="5"/>
        <v>1079063.4099999999</v>
      </c>
      <c r="AL10" s="29">
        <f t="shared" si="2"/>
        <v>5495444.6900000004</v>
      </c>
      <c r="AM10" s="47">
        <f t="shared" si="3"/>
        <v>4877597.2799999993</v>
      </c>
      <c r="AN10" s="32">
        <f t="shared" si="4"/>
        <v>617847.41000000108</v>
      </c>
    </row>
    <row r="11" spans="1:40" x14ac:dyDescent="0.2">
      <c r="A11" s="107" t="s">
        <v>175</v>
      </c>
      <c r="B11" s="107" t="s">
        <v>176</v>
      </c>
      <c r="C11" s="107">
        <v>4386</v>
      </c>
      <c r="D11" s="107" t="s">
        <v>183</v>
      </c>
      <c r="E11" s="62" t="s">
        <v>183</v>
      </c>
      <c r="F11" s="295">
        <v>417332.04</v>
      </c>
      <c r="G11" s="295">
        <v>118199</v>
      </c>
      <c r="H11" s="295">
        <v>161334.59</v>
      </c>
      <c r="J11" s="62">
        <v>1393281.71</v>
      </c>
      <c r="K11" s="62">
        <v>532278.15</v>
      </c>
      <c r="M11" s="297">
        <v>0</v>
      </c>
      <c r="N11" s="297">
        <v>43783.38</v>
      </c>
      <c r="O11" s="297">
        <v>200000</v>
      </c>
      <c r="P11" s="297">
        <v>855.33</v>
      </c>
      <c r="S11" s="62">
        <v>342448.24</v>
      </c>
      <c r="T11" s="62">
        <v>2241809.08</v>
      </c>
      <c r="V11" s="52">
        <v>2177436.4500000002</v>
      </c>
      <c r="X11" s="52">
        <v>1704.71</v>
      </c>
      <c r="Y11" s="52">
        <v>639650</v>
      </c>
      <c r="AA11" s="300">
        <v>1506580</v>
      </c>
      <c r="AB11" s="300">
        <v>81319</v>
      </c>
      <c r="AD11" s="300">
        <v>926616.9</v>
      </c>
      <c r="AE11" s="300">
        <v>435888.8</v>
      </c>
      <c r="AI11" s="77">
        <f t="shared" si="0"/>
        <v>696865.63</v>
      </c>
      <c r="AJ11" s="44">
        <f t="shared" si="1"/>
        <v>244638.71</v>
      </c>
      <c r="AK11" s="32">
        <f t="shared" si="5"/>
        <v>452226.92000000004</v>
      </c>
      <c r="AL11" s="29">
        <f t="shared" si="2"/>
        <v>2818791.16</v>
      </c>
      <c r="AM11" s="47">
        <f t="shared" si="3"/>
        <v>2950404.6999999997</v>
      </c>
      <c r="AN11" s="32">
        <f t="shared" si="4"/>
        <v>-131613.53999999957</v>
      </c>
    </row>
    <row r="12" spans="1:40" x14ac:dyDescent="0.2">
      <c r="A12" s="107" t="s">
        <v>175</v>
      </c>
      <c r="B12" s="107" t="s">
        <v>176</v>
      </c>
      <c r="C12" s="107">
        <v>3088</v>
      </c>
      <c r="D12" s="107" t="s">
        <v>185</v>
      </c>
      <c r="E12" s="62" t="s">
        <v>185</v>
      </c>
      <c r="F12" s="295">
        <v>1974858.3</v>
      </c>
      <c r="G12" s="295">
        <v>44400</v>
      </c>
      <c r="H12" s="295">
        <v>149851.12</v>
      </c>
      <c r="J12" s="62">
        <v>791293</v>
      </c>
      <c r="K12" s="62">
        <v>789003.4</v>
      </c>
      <c r="M12" s="297">
        <v>460000</v>
      </c>
      <c r="N12" s="297">
        <v>26121.59</v>
      </c>
      <c r="S12" s="62">
        <v>680081.94</v>
      </c>
      <c r="T12" s="62">
        <v>1390481.55</v>
      </c>
      <c r="V12" s="52">
        <v>4794696.59</v>
      </c>
      <c r="X12" s="52">
        <v>1078.58</v>
      </c>
      <c r="Y12" s="52">
        <v>327760</v>
      </c>
      <c r="Z12" s="52">
        <v>464200</v>
      </c>
      <c r="AA12" s="300">
        <v>1440417</v>
      </c>
      <c r="AB12" s="300">
        <v>41656</v>
      </c>
      <c r="AC12" s="300">
        <v>39558</v>
      </c>
      <c r="AD12" s="300">
        <v>2606643.13</v>
      </c>
      <c r="AE12" s="300">
        <v>224196.3</v>
      </c>
      <c r="AI12" s="77">
        <f t="shared" si="0"/>
        <v>2169109.42</v>
      </c>
      <c r="AJ12" s="44">
        <f t="shared" si="1"/>
        <v>486121.59</v>
      </c>
      <c r="AK12" s="32">
        <f t="shared" si="5"/>
        <v>1682987.8299999998</v>
      </c>
      <c r="AL12" s="29">
        <f t="shared" si="2"/>
        <v>5587735.1699999999</v>
      </c>
      <c r="AM12" s="47">
        <f t="shared" si="3"/>
        <v>4352470.43</v>
      </c>
      <c r="AN12" s="32">
        <f t="shared" si="4"/>
        <v>1235264.7400000002</v>
      </c>
    </row>
    <row r="13" spans="1:40" x14ac:dyDescent="0.2">
      <c r="A13" s="107" t="s">
        <v>175</v>
      </c>
      <c r="B13" s="107" t="s">
        <v>176</v>
      </c>
      <c r="C13" s="107">
        <v>2345</v>
      </c>
      <c r="D13" s="107" t="s">
        <v>187</v>
      </c>
      <c r="E13" s="62" t="s">
        <v>187</v>
      </c>
      <c r="F13" s="295">
        <v>1227532.79</v>
      </c>
      <c r="G13" s="295">
        <v>16800</v>
      </c>
      <c r="H13" s="295">
        <v>57477.03</v>
      </c>
      <c r="J13" s="62">
        <v>589064.62</v>
      </c>
      <c r="K13" s="62">
        <v>830782.63</v>
      </c>
      <c r="M13" s="297">
        <v>29160</v>
      </c>
      <c r="N13" s="297">
        <v>58440</v>
      </c>
      <c r="O13" s="297">
        <v>383770</v>
      </c>
      <c r="S13" s="62">
        <v>57625.23</v>
      </c>
      <c r="T13" s="62">
        <v>1997230.39</v>
      </c>
      <c r="V13" s="52">
        <v>2371337.56</v>
      </c>
      <c r="X13" s="52">
        <v>1154.5999999999999</v>
      </c>
      <c r="Y13" s="52">
        <v>633739</v>
      </c>
      <c r="Z13" s="52">
        <v>5650</v>
      </c>
      <c r="AA13" s="300">
        <v>1239383</v>
      </c>
      <c r="AD13" s="300">
        <v>1075715.51</v>
      </c>
      <c r="AE13" s="300">
        <v>419814.78</v>
      </c>
      <c r="AI13" s="77">
        <f t="shared" si="0"/>
        <v>1301809.82</v>
      </c>
      <c r="AJ13" s="44">
        <f t="shared" si="1"/>
        <v>471370</v>
      </c>
      <c r="AK13" s="32">
        <f t="shared" si="5"/>
        <v>830439.82000000007</v>
      </c>
      <c r="AL13" s="29">
        <f t="shared" si="2"/>
        <v>3011881.16</v>
      </c>
      <c r="AM13" s="47">
        <f t="shared" si="3"/>
        <v>2734913.29</v>
      </c>
      <c r="AN13" s="32">
        <f t="shared" si="4"/>
        <v>276967.87000000011</v>
      </c>
    </row>
    <row r="14" spans="1:40" s="43" customFormat="1" x14ac:dyDescent="0.2">
      <c r="A14" s="107" t="s">
        <v>175</v>
      </c>
      <c r="B14" s="107" t="s">
        <v>176</v>
      </c>
      <c r="C14" s="107">
        <v>6935</v>
      </c>
      <c r="D14" s="107" t="s">
        <v>189</v>
      </c>
      <c r="E14" s="62" t="s">
        <v>189</v>
      </c>
      <c r="F14" s="295">
        <v>823762.34</v>
      </c>
      <c r="G14" s="295">
        <v>72046</v>
      </c>
      <c r="H14" s="295">
        <v>78771.789999999994</v>
      </c>
      <c r="I14" s="295"/>
      <c r="J14" s="62">
        <v>868225.75</v>
      </c>
      <c r="K14" s="62">
        <v>356540.34</v>
      </c>
      <c r="L14" s="62"/>
      <c r="M14" s="297">
        <v>0</v>
      </c>
      <c r="N14" s="297">
        <v>119371</v>
      </c>
      <c r="O14" s="297">
        <v>684184</v>
      </c>
      <c r="P14" s="297">
        <v>529.05999999999995</v>
      </c>
      <c r="Q14" s="62">
        <v>38750</v>
      </c>
      <c r="R14" s="62"/>
      <c r="S14" s="62">
        <v>37334.21</v>
      </c>
      <c r="T14" s="62">
        <v>2502473.91</v>
      </c>
      <c r="U14" s="52"/>
      <c r="V14" s="52">
        <v>2895373.43</v>
      </c>
      <c r="W14" s="52"/>
      <c r="X14" s="52">
        <v>1855.45</v>
      </c>
      <c r="Y14" s="52">
        <v>918628.6</v>
      </c>
      <c r="Z14" s="52">
        <v>3000</v>
      </c>
      <c r="AA14" s="300">
        <v>1732336.6</v>
      </c>
      <c r="AB14" s="300"/>
      <c r="AC14" s="300"/>
      <c r="AD14" s="300">
        <v>1818219.5</v>
      </c>
      <c r="AE14" s="300">
        <v>284372.65999999997</v>
      </c>
      <c r="AF14" s="300"/>
      <c r="AG14" s="300"/>
      <c r="AH14" s="300"/>
      <c r="AI14" s="77">
        <f t="shared" si="0"/>
        <v>974580.13</v>
      </c>
      <c r="AJ14" s="44">
        <f t="shared" si="1"/>
        <v>804084.06</v>
      </c>
      <c r="AK14" s="32">
        <f t="shared" si="5"/>
        <v>170496.06999999995</v>
      </c>
      <c r="AL14" s="29">
        <f t="shared" si="2"/>
        <v>3818857.4800000004</v>
      </c>
      <c r="AM14" s="47">
        <f t="shared" si="3"/>
        <v>3834928.7600000002</v>
      </c>
      <c r="AN14" s="32">
        <f t="shared" si="4"/>
        <v>-16071.279999999795</v>
      </c>
    </row>
    <row r="15" spans="1:40" x14ac:dyDescent="0.2">
      <c r="A15" s="107" t="s">
        <v>175</v>
      </c>
      <c r="B15" s="107" t="s">
        <v>176</v>
      </c>
      <c r="C15" s="107">
        <v>5524</v>
      </c>
      <c r="D15" s="107" t="s">
        <v>191</v>
      </c>
      <c r="E15" s="62" t="s">
        <v>191</v>
      </c>
      <c r="F15" s="295">
        <v>352084.93</v>
      </c>
      <c r="G15" s="295">
        <v>869753</v>
      </c>
      <c r="H15" s="295">
        <v>151090.85</v>
      </c>
      <c r="J15" s="62">
        <v>575955.56999999995</v>
      </c>
      <c r="K15" s="62">
        <v>523421.43</v>
      </c>
      <c r="N15" s="297">
        <v>778069.88</v>
      </c>
      <c r="O15" s="297">
        <v>147730</v>
      </c>
      <c r="P15" s="297">
        <v>20110</v>
      </c>
      <c r="S15" s="62">
        <v>-617652.47</v>
      </c>
      <c r="T15" s="62">
        <v>2525004.41</v>
      </c>
      <c r="V15" s="52">
        <v>1994387.65</v>
      </c>
      <c r="X15" s="52">
        <v>913.74</v>
      </c>
      <c r="Y15" s="52">
        <v>1155256</v>
      </c>
      <c r="Z15" s="52">
        <v>21000</v>
      </c>
      <c r="AA15" s="300">
        <v>1615643</v>
      </c>
      <c r="AD15" s="300">
        <v>1459037.45</v>
      </c>
      <c r="AE15" s="300">
        <v>424899.98</v>
      </c>
      <c r="AI15" s="77">
        <f t="shared" si="0"/>
        <v>1372928.78</v>
      </c>
      <c r="AJ15" s="44">
        <f t="shared" si="1"/>
        <v>945909.88</v>
      </c>
      <c r="AK15" s="32">
        <f t="shared" si="5"/>
        <v>427018.9</v>
      </c>
      <c r="AL15" s="29">
        <f t="shared" si="2"/>
        <v>3171557.3899999997</v>
      </c>
      <c r="AM15" s="47">
        <f t="shared" si="3"/>
        <v>3499580.43</v>
      </c>
      <c r="AN15" s="32">
        <f t="shared" si="4"/>
        <v>-328023.0400000005</v>
      </c>
    </row>
    <row r="16" spans="1:40" x14ac:dyDescent="0.2">
      <c r="A16" s="107" t="s">
        <v>175</v>
      </c>
      <c r="B16" s="107" t="s">
        <v>176</v>
      </c>
      <c r="C16" s="107">
        <v>5657</v>
      </c>
      <c r="D16" s="107" t="s">
        <v>193</v>
      </c>
      <c r="E16" s="62" t="s">
        <v>193</v>
      </c>
      <c r="F16" s="295">
        <v>271904.2</v>
      </c>
      <c r="G16" s="295">
        <v>212402</v>
      </c>
      <c r="H16" s="295">
        <v>83490.850000000006</v>
      </c>
      <c r="J16" s="62">
        <v>487571.6</v>
      </c>
      <c r="K16" s="62">
        <v>775564.11</v>
      </c>
      <c r="N16" s="297">
        <v>13000</v>
      </c>
      <c r="O16" s="297">
        <v>60000</v>
      </c>
      <c r="S16" s="62">
        <v>-2842750.73</v>
      </c>
      <c r="T16" s="62">
        <v>4613167.97</v>
      </c>
      <c r="V16" s="52">
        <v>2237211.33</v>
      </c>
      <c r="X16" s="52">
        <v>807.66</v>
      </c>
      <c r="Y16" s="52">
        <v>687423</v>
      </c>
      <c r="Z16" s="52">
        <v>16500</v>
      </c>
      <c r="AA16" s="300">
        <v>947563</v>
      </c>
      <c r="AD16" s="300">
        <v>1690202.93</v>
      </c>
      <c r="AE16" s="300">
        <v>193087.54</v>
      </c>
      <c r="AI16" s="77">
        <f t="shared" si="0"/>
        <v>567797.05000000005</v>
      </c>
      <c r="AJ16" s="44">
        <f t="shared" si="1"/>
        <v>73000</v>
      </c>
      <c r="AK16" s="32">
        <f t="shared" si="5"/>
        <v>494797.05000000005</v>
      </c>
      <c r="AL16" s="29">
        <f t="shared" si="2"/>
        <v>2941941.99</v>
      </c>
      <c r="AM16" s="47">
        <f t="shared" si="3"/>
        <v>2830853.4699999997</v>
      </c>
      <c r="AN16" s="32">
        <f t="shared" si="4"/>
        <v>111088.52000000048</v>
      </c>
    </row>
    <row r="17" spans="1:40" x14ac:dyDescent="0.2">
      <c r="A17" s="107" t="s">
        <v>175</v>
      </c>
      <c r="B17" s="107" t="s">
        <v>176</v>
      </c>
      <c r="C17" s="107">
        <v>4057</v>
      </c>
      <c r="D17" s="107" t="s">
        <v>195</v>
      </c>
      <c r="E17" s="62" t="s">
        <v>195</v>
      </c>
      <c r="F17" s="295">
        <v>639807.03</v>
      </c>
      <c r="G17" s="295">
        <v>61524</v>
      </c>
      <c r="H17" s="295">
        <v>127493.95</v>
      </c>
      <c r="J17" s="62">
        <v>1862799.93</v>
      </c>
      <c r="K17" s="62">
        <v>526422.75</v>
      </c>
      <c r="M17" s="297">
        <v>7950</v>
      </c>
      <c r="N17" s="297">
        <v>17199.34</v>
      </c>
      <c r="O17" s="297">
        <v>12120</v>
      </c>
      <c r="R17" s="62">
        <v>-1001238.62</v>
      </c>
      <c r="S17" s="62">
        <v>371036.02</v>
      </c>
      <c r="T17" s="62">
        <v>2841083.43</v>
      </c>
      <c r="V17" s="52">
        <v>2903213.53</v>
      </c>
      <c r="X17" s="52">
        <v>801.56</v>
      </c>
      <c r="Y17" s="52">
        <v>618860</v>
      </c>
      <c r="AA17" s="300">
        <v>1467846</v>
      </c>
      <c r="AD17" s="300">
        <v>838382</v>
      </c>
      <c r="AE17" s="300">
        <v>144698.51</v>
      </c>
      <c r="AI17" s="77">
        <f t="shared" si="0"/>
        <v>828824.98</v>
      </c>
      <c r="AJ17" s="44">
        <f t="shared" si="1"/>
        <v>37269.339999999997</v>
      </c>
      <c r="AK17" s="32">
        <f t="shared" si="5"/>
        <v>791555.64</v>
      </c>
      <c r="AL17" s="29">
        <f t="shared" si="2"/>
        <v>3522875.09</v>
      </c>
      <c r="AM17" s="47">
        <f t="shared" si="3"/>
        <v>2450926.5099999998</v>
      </c>
      <c r="AN17" s="32">
        <f t="shared" si="4"/>
        <v>1071948.58</v>
      </c>
    </row>
    <row r="18" spans="1:40" x14ac:dyDescent="0.2">
      <c r="A18" s="107" t="s">
        <v>175</v>
      </c>
      <c r="B18" s="107" t="s">
        <v>176</v>
      </c>
      <c r="C18" s="107">
        <v>2737</v>
      </c>
      <c r="D18" s="107" t="s">
        <v>197</v>
      </c>
      <c r="E18" s="62" t="s">
        <v>197</v>
      </c>
      <c r="F18" s="295">
        <v>357234.75</v>
      </c>
      <c r="G18" s="295">
        <v>20240</v>
      </c>
      <c r="H18" s="295">
        <v>66626.31</v>
      </c>
      <c r="J18" s="62">
        <v>2827773.49</v>
      </c>
      <c r="K18" s="62">
        <v>246353.95</v>
      </c>
      <c r="M18" s="297">
        <v>0</v>
      </c>
      <c r="N18" s="297">
        <v>9500</v>
      </c>
      <c r="O18" s="297">
        <v>81960</v>
      </c>
      <c r="S18" s="62">
        <v>3051136.9</v>
      </c>
      <c r="T18" s="62">
        <v>675062.61</v>
      </c>
      <c r="V18" s="52">
        <v>1537540.33</v>
      </c>
      <c r="X18" s="52">
        <v>729.53</v>
      </c>
      <c r="Y18" s="52">
        <v>692867.5</v>
      </c>
      <c r="Z18" s="52">
        <v>44500</v>
      </c>
      <c r="AA18" s="300">
        <v>1163426.5</v>
      </c>
      <c r="AB18" s="300">
        <v>35638</v>
      </c>
      <c r="AC18" s="300">
        <v>12440</v>
      </c>
      <c r="AD18" s="300">
        <v>1044191.84</v>
      </c>
      <c r="AE18" s="300">
        <v>286621.03000000003</v>
      </c>
      <c r="AI18" s="77">
        <f t="shared" si="0"/>
        <v>444101.06</v>
      </c>
      <c r="AJ18" s="44">
        <f t="shared" si="1"/>
        <v>91460</v>
      </c>
      <c r="AK18" s="32">
        <f t="shared" si="5"/>
        <v>352641.06</v>
      </c>
      <c r="AL18" s="29">
        <f t="shared" si="2"/>
        <v>2275637.3600000003</v>
      </c>
      <c r="AM18" s="47">
        <f t="shared" si="3"/>
        <v>2542317.37</v>
      </c>
      <c r="AN18" s="32">
        <f t="shared" si="4"/>
        <v>-266680.00999999978</v>
      </c>
    </row>
    <row r="19" spans="1:40" x14ac:dyDescent="0.2">
      <c r="A19" s="107" t="s">
        <v>175</v>
      </c>
      <c r="B19" s="107" t="s">
        <v>176</v>
      </c>
      <c r="C19" s="107">
        <v>4167</v>
      </c>
      <c r="D19" s="107" t="s">
        <v>199</v>
      </c>
      <c r="E19" s="62" t="s">
        <v>199</v>
      </c>
      <c r="F19" s="295">
        <v>154679.34</v>
      </c>
      <c r="G19" s="295">
        <v>13292</v>
      </c>
      <c r="H19" s="295">
        <v>86875.28</v>
      </c>
      <c r="J19" s="62">
        <v>437366.53</v>
      </c>
      <c r="K19" s="62">
        <v>522950.78</v>
      </c>
      <c r="N19" s="297">
        <v>6344.26</v>
      </c>
      <c r="O19" s="297">
        <v>258600</v>
      </c>
      <c r="P19" s="297">
        <v>12076.17</v>
      </c>
      <c r="T19" s="62">
        <v>1767990.24</v>
      </c>
      <c r="V19" s="52">
        <v>2300620.25</v>
      </c>
      <c r="X19" s="52">
        <v>707.79</v>
      </c>
      <c r="Y19" s="52">
        <v>809070</v>
      </c>
      <c r="AA19" s="300">
        <v>1321791</v>
      </c>
      <c r="AD19" s="300">
        <v>1474227.57</v>
      </c>
      <c r="AE19" s="300">
        <v>132980.75</v>
      </c>
      <c r="AH19" s="300">
        <v>276000</v>
      </c>
      <c r="AI19" s="77">
        <f t="shared" si="0"/>
        <v>254846.62</v>
      </c>
      <c r="AJ19" s="44">
        <f t="shared" si="1"/>
        <v>277020.43</v>
      </c>
      <c r="AK19" s="32">
        <f t="shared" si="5"/>
        <v>-22173.809999999998</v>
      </c>
      <c r="AL19" s="29">
        <f t="shared" si="2"/>
        <v>3110398.04</v>
      </c>
      <c r="AM19" s="47">
        <f t="shared" si="3"/>
        <v>3204999.3200000003</v>
      </c>
      <c r="AN19" s="32">
        <f t="shared" si="4"/>
        <v>-94601.280000000261</v>
      </c>
    </row>
    <row r="20" spans="1:40" x14ac:dyDescent="0.2">
      <c r="A20" s="107" t="s">
        <v>175</v>
      </c>
      <c r="B20" s="107" t="s">
        <v>176</v>
      </c>
      <c r="C20" s="107">
        <v>7036</v>
      </c>
      <c r="D20" s="107" t="s">
        <v>201</v>
      </c>
      <c r="E20" s="62" t="s">
        <v>201</v>
      </c>
      <c r="F20" s="295">
        <v>520521.74</v>
      </c>
      <c r="G20" s="295">
        <v>38500</v>
      </c>
      <c r="H20" s="295">
        <v>24843.08</v>
      </c>
      <c r="J20" s="62">
        <v>3395100.91</v>
      </c>
      <c r="K20" s="62">
        <v>769768.08</v>
      </c>
      <c r="N20" s="297">
        <v>13245.3</v>
      </c>
      <c r="O20" s="297">
        <v>196480</v>
      </c>
      <c r="P20" s="297">
        <v>6183.9</v>
      </c>
      <c r="S20" s="62">
        <v>3188728.74</v>
      </c>
      <c r="T20" s="62">
        <v>938360.62</v>
      </c>
      <c r="V20" s="52">
        <v>2584894.0499999998</v>
      </c>
      <c r="X20" s="52">
        <v>1164.56</v>
      </c>
      <c r="Y20" s="52">
        <v>1806445</v>
      </c>
      <c r="AA20" s="300">
        <v>2508395</v>
      </c>
      <c r="AD20" s="300">
        <v>1412518.35</v>
      </c>
      <c r="AE20" s="300">
        <v>439418.42</v>
      </c>
      <c r="AI20" s="77">
        <f t="shared" si="0"/>
        <v>583864.81999999995</v>
      </c>
      <c r="AJ20" s="44">
        <f t="shared" si="1"/>
        <v>215909.19999999998</v>
      </c>
      <c r="AK20" s="32">
        <f t="shared" si="5"/>
        <v>367955.62</v>
      </c>
      <c r="AL20" s="29">
        <f t="shared" si="2"/>
        <v>4392503.6099999994</v>
      </c>
      <c r="AM20" s="47">
        <f t="shared" si="3"/>
        <v>4360331.7700000005</v>
      </c>
      <c r="AN20" s="32">
        <f t="shared" si="4"/>
        <v>32171.83999999892</v>
      </c>
    </row>
    <row r="21" spans="1:40" x14ac:dyDescent="0.2">
      <c r="A21" s="107" t="s">
        <v>175</v>
      </c>
      <c r="B21" s="107" t="s">
        <v>176</v>
      </c>
      <c r="C21" s="107">
        <v>4248</v>
      </c>
      <c r="D21" s="107" t="s">
        <v>203</v>
      </c>
      <c r="E21" s="62" t="s">
        <v>203</v>
      </c>
      <c r="F21" s="295">
        <v>237351.07</v>
      </c>
      <c r="G21" s="295">
        <v>25440</v>
      </c>
      <c r="H21" s="295">
        <v>477609.05</v>
      </c>
      <c r="J21" s="62">
        <v>344841.37</v>
      </c>
      <c r="K21" s="62">
        <v>736549.61</v>
      </c>
      <c r="N21" s="297">
        <v>36500</v>
      </c>
      <c r="O21" s="297">
        <v>154541.44</v>
      </c>
      <c r="P21" s="297">
        <v>145.99</v>
      </c>
      <c r="S21" s="62">
        <v>758550.7</v>
      </c>
      <c r="T21" s="62">
        <v>909939.73</v>
      </c>
      <c r="V21" s="52">
        <v>1696550.41</v>
      </c>
      <c r="X21" s="52">
        <v>903.69</v>
      </c>
      <c r="Y21" s="52">
        <v>1041100</v>
      </c>
      <c r="AA21" s="300">
        <v>1707378</v>
      </c>
      <c r="AD21" s="300">
        <v>714919.01</v>
      </c>
      <c r="AE21" s="300">
        <v>284649.84999999998</v>
      </c>
      <c r="AI21" s="77">
        <f t="shared" si="0"/>
        <v>740400.12</v>
      </c>
      <c r="AJ21" s="44">
        <f t="shared" si="1"/>
        <v>191187.43</v>
      </c>
      <c r="AK21" s="32">
        <f t="shared" si="5"/>
        <v>549212.68999999994</v>
      </c>
      <c r="AL21" s="29">
        <f t="shared" si="2"/>
        <v>2738554.0999999996</v>
      </c>
      <c r="AM21" s="47">
        <f t="shared" si="3"/>
        <v>2706946.86</v>
      </c>
      <c r="AN21" s="32">
        <f t="shared" si="4"/>
        <v>31607.239999999758</v>
      </c>
    </row>
    <row r="22" spans="1:40" x14ac:dyDescent="0.2">
      <c r="A22" s="107" t="s">
        <v>175</v>
      </c>
      <c r="B22" s="107" t="s">
        <v>176</v>
      </c>
      <c r="C22" s="107">
        <v>4016</v>
      </c>
      <c r="D22" s="107" t="s">
        <v>205</v>
      </c>
      <c r="E22" s="62" t="s">
        <v>205</v>
      </c>
      <c r="F22" s="295">
        <v>972622.16</v>
      </c>
      <c r="G22" s="295">
        <v>97000</v>
      </c>
      <c r="H22" s="295">
        <v>235785.46</v>
      </c>
      <c r="J22" s="62">
        <v>632500.62</v>
      </c>
      <c r="K22" s="62">
        <v>491310.92</v>
      </c>
      <c r="M22" s="297">
        <v>26860</v>
      </c>
      <c r="N22" s="297">
        <v>6036.41</v>
      </c>
      <c r="O22" s="297">
        <v>96000</v>
      </c>
      <c r="P22" s="297">
        <v>5637.89</v>
      </c>
      <c r="S22" s="62">
        <v>-413447.28</v>
      </c>
      <c r="T22" s="62">
        <v>1741975.93</v>
      </c>
      <c r="V22" s="52">
        <v>2247357.85</v>
      </c>
      <c r="X22" s="52">
        <v>1997.91</v>
      </c>
      <c r="Y22" s="52">
        <v>381590</v>
      </c>
      <c r="AA22" s="300">
        <v>923620</v>
      </c>
      <c r="AD22" s="300">
        <v>961650.71</v>
      </c>
      <c r="AE22" s="300">
        <v>815502.51</v>
      </c>
      <c r="AI22" s="77">
        <f t="shared" si="0"/>
        <v>1305407.6200000001</v>
      </c>
      <c r="AJ22" s="44">
        <f t="shared" si="1"/>
        <v>134534.30000000002</v>
      </c>
      <c r="AK22" s="32">
        <f t="shared" si="5"/>
        <v>1170873.32</v>
      </c>
      <c r="AL22" s="29">
        <f t="shared" si="2"/>
        <v>2630945.7600000002</v>
      </c>
      <c r="AM22" s="47">
        <f t="shared" si="3"/>
        <v>2700773.2199999997</v>
      </c>
      <c r="AN22" s="32">
        <f t="shared" si="4"/>
        <v>-69827.459999999497</v>
      </c>
    </row>
    <row r="23" spans="1:40" x14ac:dyDescent="0.2">
      <c r="A23" s="107" t="s">
        <v>175</v>
      </c>
      <c r="B23" s="107" t="s">
        <v>176</v>
      </c>
      <c r="C23" s="107">
        <v>1202</v>
      </c>
      <c r="D23" s="107" t="s">
        <v>207</v>
      </c>
      <c r="E23" s="62" t="s">
        <v>207</v>
      </c>
      <c r="F23" s="295">
        <v>863084.46</v>
      </c>
      <c r="G23" s="295">
        <v>9000</v>
      </c>
      <c r="H23" s="295">
        <v>115457.36</v>
      </c>
      <c r="J23" s="62">
        <v>2070293.4</v>
      </c>
      <c r="K23" s="62">
        <v>610459.68999999994</v>
      </c>
      <c r="M23" s="297">
        <v>9000</v>
      </c>
      <c r="N23" s="297">
        <v>16314.17</v>
      </c>
      <c r="O23" s="297">
        <v>173100</v>
      </c>
      <c r="P23" s="297">
        <v>90</v>
      </c>
      <c r="S23" s="62">
        <v>-20230</v>
      </c>
      <c r="T23" s="62">
        <v>2083742</v>
      </c>
      <c r="V23" s="52">
        <v>2264130.1800000002</v>
      </c>
      <c r="X23" s="52">
        <v>977.72</v>
      </c>
      <c r="Y23" s="52">
        <v>370290</v>
      </c>
      <c r="Z23" s="52">
        <v>112000</v>
      </c>
      <c r="AA23" s="300">
        <v>915440</v>
      </c>
      <c r="AD23" s="300">
        <v>930867.92</v>
      </c>
      <c r="AE23" s="300">
        <v>223436.6</v>
      </c>
      <c r="AI23" s="77">
        <f t="shared" si="0"/>
        <v>987541.82</v>
      </c>
      <c r="AJ23" s="44">
        <f t="shared" si="1"/>
        <v>198504.16999999998</v>
      </c>
      <c r="AK23" s="32">
        <f>AI23-AJ23</f>
        <v>789037.64999999991</v>
      </c>
      <c r="AL23" s="29">
        <f t="shared" si="2"/>
        <v>2747397.9000000004</v>
      </c>
      <c r="AM23" s="47">
        <f t="shared" si="3"/>
        <v>2069744.52</v>
      </c>
      <c r="AN23" s="32">
        <f t="shared" si="4"/>
        <v>677653.38000000035</v>
      </c>
    </row>
    <row r="24" spans="1:40" x14ac:dyDescent="0.2">
      <c r="A24" s="107" t="s">
        <v>179</v>
      </c>
      <c r="B24" s="107" t="s">
        <v>209</v>
      </c>
      <c r="C24" s="107">
        <v>6244</v>
      </c>
      <c r="D24" s="107" t="s">
        <v>212</v>
      </c>
      <c r="E24" s="62" t="s">
        <v>212</v>
      </c>
      <c r="F24" s="295">
        <v>186185.24</v>
      </c>
      <c r="G24" s="295">
        <v>154942.1</v>
      </c>
      <c r="H24" s="295">
        <v>36249.1</v>
      </c>
      <c r="J24" s="62">
        <v>92923.520000000004</v>
      </c>
      <c r="K24" s="62">
        <v>217926.98</v>
      </c>
      <c r="O24" s="297">
        <v>134200</v>
      </c>
      <c r="P24" s="297">
        <v>2643691</v>
      </c>
      <c r="R24" s="62">
        <v>-3180170.74</v>
      </c>
      <c r="S24" s="62">
        <v>654578</v>
      </c>
      <c r="T24" s="62">
        <v>3255627.81</v>
      </c>
      <c r="V24" s="52">
        <v>3172131.21</v>
      </c>
      <c r="X24" s="52">
        <v>2369.9899999999998</v>
      </c>
      <c r="Y24" s="52">
        <v>1167692</v>
      </c>
      <c r="Z24" s="52">
        <v>18000</v>
      </c>
      <c r="AA24" s="300">
        <v>2257782</v>
      </c>
      <c r="AB24" s="300">
        <v>21340</v>
      </c>
      <c r="AD24" s="300">
        <v>2204159.34</v>
      </c>
      <c r="AE24" s="300">
        <v>266487.67999999999</v>
      </c>
      <c r="AI24" s="77">
        <f t="shared" si="0"/>
        <v>377376.43999999994</v>
      </c>
      <c r="AJ24" s="44">
        <f t="shared" si="1"/>
        <v>2777891</v>
      </c>
      <c r="AK24" s="32">
        <f t="shared" ref="AK24:AK71" si="6">AI24-AJ24</f>
        <v>-2400514.56</v>
      </c>
      <c r="AL24" s="29">
        <f t="shared" si="2"/>
        <v>4360193.2</v>
      </c>
      <c r="AM24" s="47">
        <f t="shared" si="3"/>
        <v>4749769.0199999996</v>
      </c>
      <c r="AN24" s="32">
        <f t="shared" si="4"/>
        <v>-389575.81999999937</v>
      </c>
    </row>
    <row r="25" spans="1:40" x14ac:dyDescent="0.2">
      <c r="A25" s="107" t="s">
        <v>179</v>
      </c>
      <c r="B25" s="107" t="s">
        <v>209</v>
      </c>
      <c r="C25" s="107">
        <v>4760</v>
      </c>
      <c r="D25" s="107" t="s">
        <v>213</v>
      </c>
      <c r="E25" s="62" t="s">
        <v>213</v>
      </c>
      <c r="F25" s="295">
        <v>197303.5</v>
      </c>
      <c r="G25" s="295">
        <v>108886</v>
      </c>
      <c r="H25" s="295">
        <v>3152.52</v>
      </c>
      <c r="J25" s="62">
        <v>1253046.03</v>
      </c>
      <c r="K25" s="62">
        <v>330452.39</v>
      </c>
      <c r="R25" s="62">
        <v>45274.04</v>
      </c>
      <c r="T25" s="62">
        <v>1812784.26</v>
      </c>
      <c r="V25" s="52">
        <v>1611413.16</v>
      </c>
      <c r="X25" s="52">
        <v>538.51</v>
      </c>
      <c r="Y25" s="52">
        <v>1602808</v>
      </c>
      <c r="Z25" s="52">
        <v>15000</v>
      </c>
      <c r="AA25" s="300">
        <v>2018818</v>
      </c>
      <c r="AC25" s="300">
        <v>11200</v>
      </c>
      <c r="AD25" s="300">
        <v>927416.39</v>
      </c>
      <c r="AE25" s="300">
        <v>205831.06</v>
      </c>
      <c r="AI25" s="77">
        <f t="shared" si="0"/>
        <v>309342.02</v>
      </c>
      <c r="AJ25" s="44">
        <f t="shared" si="1"/>
        <v>0</v>
      </c>
      <c r="AK25" s="32">
        <f t="shared" si="6"/>
        <v>309342.02</v>
      </c>
      <c r="AL25" s="29">
        <f t="shared" si="2"/>
        <v>3229759.67</v>
      </c>
      <c r="AM25" s="47">
        <f t="shared" si="3"/>
        <v>3163265.45</v>
      </c>
      <c r="AN25" s="32">
        <f t="shared" si="4"/>
        <v>66494.219999999739</v>
      </c>
    </row>
    <row r="26" spans="1:40" x14ac:dyDescent="0.2">
      <c r="A26" s="107" t="s">
        <v>179</v>
      </c>
      <c r="B26" s="107" t="s">
        <v>209</v>
      </c>
      <c r="C26" s="107">
        <v>3665</v>
      </c>
      <c r="D26" s="107" t="s">
        <v>214</v>
      </c>
      <c r="E26" s="62" t="s">
        <v>214</v>
      </c>
      <c r="F26" s="295">
        <v>90467.34</v>
      </c>
      <c r="G26" s="295">
        <v>246488</v>
      </c>
      <c r="H26" s="295">
        <v>43605.04</v>
      </c>
      <c r="J26" s="62">
        <v>54728.12</v>
      </c>
      <c r="K26" s="62">
        <v>-60975.99</v>
      </c>
      <c r="M26" s="297">
        <v>0</v>
      </c>
      <c r="N26" s="297">
        <v>48695</v>
      </c>
      <c r="R26" s="62">
        <v>-304977.48</v>
      </c>
      <c r="S26" s="62">
        <v>31.69</v>
      </c>
      <c r="T26" s="62">
        <v>1839928.23</v>
      </c>
      <c r="V26" s="52">
        <v>1572280.7</v>
      </c>
      <c r="X26" s="52">
        <v>142.28</v>
      </c>
      <c r="Y26" s="52">
        <v>629243.1</v>
      </c>
      <c r="Z26" s="52">
        <v>28000</v>
      </c>
      <c r="AA26" s="300">
        <v>1255935.1000000001</v>
      </c>
      <c r="AC26" s="300">
        <v>2600</v>
      </c>
      <c r="AD26" s="300">
        <v>755058.39</v>
      </c>
      <c r="AE26" s="300">
        <v>217119.43</v>
      </c>
      <c r="AI26" s="77">
        <f t="shared" si="0"/>
        <v>380560.37999999995</v>
      </c>
      <c r="AJ26" s="44">
        <f t="shared" si="1"/>
        <v>48695</v>
      </c>
      <c r="AK26" s="32">
        <f t="shared" si="6"/>
        <v>331865.37999999995</v>
      </c>
      <c r="AL26" s="29">
        <f t="shared" si="2"/>
        <v>2229666.08</v>
      </c>
      <c r="AM26" s="47">
        <f t="shared" si="3"/>
        <v>2230712.9200000004</v>
      </c>
      <c r="AN26" s="32">
        <f t="shared" si="4"/>
        <v>-1046.8400000003166</v>
      </c>
    </row>
    <row r="27" spans="1:40" x14ac:dyDescent="0.2">
      <c r="A27" s="107" t="s">
        <v>179</v>
      </c>
      <c r="B27" s="107" t="s">
        <v>209</v>
      </c>
      <c r="C27" s="107">
        <v>4355</v>
      </c>
      <c r="D27" s="107" t="s">
        <v>215</v>
      </c>
      <c r="E27" s="62" t="s">
        <v>215</v>
      </c>
      <c r="F27" s="295">
        <v>551570.09</v>
      </c>
      <c r="G27" s="295">
        <v>243151</v>
      </c>
      <c r="H27" s="295">
        <v>3133.99</v>
      </c>
      <c r="J27" s="62">
        <v>2382645.65</v>
      </c>
      <c r="K27" s="62">
        <v>723992.75</v>
      </c>
      <c r="N27" s="297">
        <v>119900</v>
      </c>
      <c r="S27" s="62">
        <v>658351.73</v>
      </c>
      <c r="T27" s="62">
        <v>3263098.4</v>
      </c>
      <c r="V27" s="52">
        <v>1500246.77</v>
      </c>
      <c r="X27" s="52">
        <v>1005.61</v>
      </c>
      <c r="Y27" s="52">
        <v>1320110</v>
      </c>
      <c r="Z27" s="52">
        <v>32700</v>
      </c>
      <c r="AA27" s="300">
        <v>1949040</v>
      </c>
      <c r="AB27" s="300">
        <v>9968</v>
      </c>
      <c r="AD27" s="300">
        <v>775646.1</v>
      </c>
      <c r="AE27" s="300">
        <v>235881.93</v>
      </c>
      <c r="AI27" s="77">
        <f t="shared" si="0"/>
        <v>797855.08</v>
      </c>
      <c r="AJ27" s="44">
        <f t="shared" si="1"/>
        <v>119900</v>
      </c>
      <c r="AK27" s="32">
        <f t="shared" si="6"/>
        <v>677955.08</v>
      </c>
      <c r="AL27" s="29">
        <f t="shared" si="2"/>
        <v>2854062.38</v>
      </c>
      <c r="AM27" s="47">
        <f t="shared" si="3"/>
        <v>2970536.0300000003</v>
      </c>
      <c r="AN27" s="32">
        <f t="shared" si="4"/>
        <v>-116473.65000000037</v>
      </c>
    </row>
    <row r="28" spans="1:40" x14ac:dyDescent="0.2">
      <c r="A28" s="107" t="s">
        <v>179</v>
      </c>
      <c r="B28" s="107" t="s">
        <v>209</v>
      </c>
      <c r="C28" s="107">
        <v>2703</v>
      </c>
      <c r="D28" s="107" t="s">
        <v>216</v>
      </c>
      <c r="E28" s="62" t="s">
        <v>216</v>
      </c>
      <c r="F28" s="295">
        <v>43310.64</v>
      </c>
      <c r="G28" s="295">
        <v>11992</v>
      </c>
      <c r="H28" s="295">
        <v>59766.36</v>
      </c>
      <c r="J28" s="62">
        <v>2550109.12</v>
      </c>
      <c r="K28" s="62">
        <v>657752.41</v>
      </c>
      <c r="N28" s="297">
        <v>4000</v>
      </c>
      <c r="Q28" s="62">
        <v>20608</v>
      </c>
      <c r="S28" s="62">
        <v>-1714</v>
      </c>
      <c r="T28" s="62">
        <v>3122820.6</v>
      </c>
      <c r="V28" s="52">
        <v>1369395.23</v>
      </c>
      <c r="X28" s="52">
        <v>186.7</v>
      </c>
      <c r="Y28" s="52">
        <v>339670</v>
      </c>
      <c r="AA28" s="300">
        <v>833130</v>
      </c>
      <c r="AB28" s="300">
        <v>8628</v>
      </c>
      <c r="AD28" s="300">
        <v>789668.05</v>
      </c>
      <c r="AE28" s="300">
        <v>334252.61</v>
      </c>
      <c r="AI28" s="77">
        <f t="shared" si="0"/>
        <v>115069</v>
      </c>
      <c r="AJ28" s="44">
        <f t="shared" si="1"/>
        <v>4000</v>
      </c>
      <c r="AK28" s="32">
        <f t="shared" si="6"/>
        <v>111069</v>
      </c>
      <c r="AL28" s="29">
        <f t="shared" si="2"/>
        <v>1709251.93</v>
      </c>
      <c r="AM28" s="47">
        <f t="shared" si="3"/>
        <v>1965678.6600000001</v>
      </c>
      <c r="AN28" s="32">
        <f t="shared" si="4"/>
        <v>-256426.73000000021</v>
      </c>
    </row>
    <row r="29" spans="1:40" x14ac:dyDescent="0.2">
      <c r="A29" s="107" t="s">
        <v>179</v>
      </c>
      <c r="B29" s="107" t="s">
        <v>209</v>
      </c>
      <c r="C29" s="107">
        <v>3283</v>
      </c>
      <c r="D29" s="107" t="s">
        <v>217</v>
      </c>
      <c r="E29" s="62" t="s">
        <v>217</v>
      </c>
      <c r="F29" s="295">
        <v>152921.26</v>
      </c>
      <c r="H29" s="295">
        <v>6819.28</v>
      </c>
      <c r="J29" s="62">
        <v>1358268.76</v>
      </c>
      <c r="K29" s="62">
        <v>669351.17000000004</v>
      </c>
      <c r="O29" s="297">
        <v>1783996</v>
      </c>
      <c r="P29" s="297">
        <v>922.17</v>
      </c>
      <c r="S29" s="62">
        <v>-867201.27</v>
      </c>
      <c r="T29" s="62">
        <v>2219243.12</v>
      </c>
      <c r="V29" s="52">
        <v>1183913.32</v>
      </c>
      <c r="X29" s="52">
        <v>844.23</v>
      </c>
      <c r="Y29" s="52">
        <v>721001.94</v>
      </c>
      <c r="Z29" s="52">
        <v>13500</v>
      </c>
      <c r="AA29" s="300">
        <v>1611670.94</v>
      </c>
      <c r="AC29" s="300">
        <v>12052</v>
      </c>
      <c r="AD29" s="300">
        <v>923861.5</v>
      </c>
      <c r="AE29" s="300">
        <v>294252.09999999998</v>
      </c>
      <c r="AI29" s="77">
        <f t="shared" si="0"/>
        <v>159740.54</v>
      </c>
      <c r="AJ29" s="44">
        <f t="shared" si="1"/>
        <v>1784918.17</v>
      </c>
      <c r="AK29" s="32">
        <f t="shared" si="6"/>
        <v>-1625177.63</v>
      </c>
      <c r="AL29" s="29">
        <f t="shared" si="2"/>
        <v>1919259.49</v>
      </c>
      <c r="AM29" s="47">
        <f t="shared" si="3"/>
        <v>2841836.54</v>
      </c>
      <c r="AN29" s="32">
        <f t="shared" si="4"/>
        <v>-922577.05</v>
      </c>
    </row>
    <row r="30" spans="1:40" x14ac:dyDescent="0.2">
      <c r="A30" s="107" t="s">
        <v>179</v>
      </c>
      <c r="B30" s="107" t="s">
        <v>209</v>
      </c>
      <c r="C30" s="107">
        <v>1804</v>
      </c>
      <c r="D30" s="107" t="s">
        <v>218</v>
      </c>
      <c r="E30" s="62" t="s">
        <v>218</v>
      </c>
      <c r="F30" s="295">
        <v>146883.24</v>
      </c>
      <c r="G30" s="295">
        <v>22985.7</v>
      </c>
      <c r="H30" s="295">
        <v>17158.55</v>
      </c>
      <c r="J30" s="62">
        <v>729336.27</v>
      </c>
      <c r="K30" s="62">
        <v>267825.74</v>
      </c>
      <c r="O30" s="297">
        <v>85429</v>
      </c>
      <c r="R30" s="62">
        <v>-175330.9</v>
      </c>
      <c r="T30" s="62">
        <v>1260515.6599999999</v>
      </c>
      <c r="V30" s="52">
        <v>1164530.3500000001</v>
      </c>
      <c r="X30" s="52">
        <v>384.07</v>
      </c>
      <c r="Y30" s="52">
        <v>276655.59999999998</v>
      </c>
      <c r="Z30" s="52">
        <v>36000</v>
      </c>
      <c r="AA30" s="300">
        <v>780882.6</v>
      </c>
      <c r="AD30" s="300">
        <v>350612.47</v>
      </c>
      <c r="AE30" s="300">
        <v>251626.21</v>
      </c>
      <c r="AI30" s="77">
        <f t="shared" si="0"/>
        <v>187027.49</v>
      </c>
      <c r="AJ30" s="44">
        <f t="shared" si="1"/>
        <v>85429</v>
      </c>
      <c r="AK30" s="32">
        <f t="shared" si="6"/>
        <v>101598.48999999999</v>
      </c>
      <c r="AL30" s="29">
        <f t="shared" si="2"/>
        <v>1477570.02</v>
      </c>
      <c r="AM30" s="47">
        <f t="shared" si="3"/>
        <v>1383121.2799999998</v>
      </c>
      <c r="AN30" s="32">
        <f t="shared" si="4"/>
        <v>94448.740000000224</v>
      </c>
    </row>
    <row r="31" spans="1:40" x14ac:dyDescent="0.2">
      <c r="A31" s="107" t="s">
        <v>179</v>
      </c>
      <c r="B31" s="107" t="s">
        <v>209</v>
      </c>
      <c r="C31" s="107">
        <v>2904</v>
      </c>
      <c r="D31" s="107" t="s">
        <v>219</v>
      </c>
      <c r="E31" s="62" t="s">
        <v>219</v>
      </c>
      <c r="F31" s="295">
        <v>42904.58</v>
      </c>
      <c r="G31" s="295">
        <v>7400</v>
      </c>
      <c r="H31" s="295">
        <v>585.85</v>
      </c>
      <c r="I31" s="295">
        <v>23200</v>
      </c>
      <c r="J31" s="62">
        <v>476261</v>
      </c>
      <c r="K31" s="62">
        <v>613147.48</v>
      </c>
      <c r="N31" s="297">
        <v>33400</v>
      </c>
      <c r="O31" s="297">
        <v>589819.24</v>
      </c>
      <c r="S31" s="62">
        <v>-2023333.44</v>
      </c>
      <c r="T31" s="62">
        <v>3095144.84</v>
      </c>
      <c r="V31" s="52">
        <v>790438.36</v>
      </c>
      <c r="X31" s="52">
        <v>696.82</v>
      </c>
      <c r="Y31" s="52">
        <v>1337799</v>
      </c>
      <c r="Z31" s="52">
        <v>439800</v>
      </c>
      <c r="AA31" s="300">
        <v>1773068</v>
      </c>
      <c r="AD31" s="300">
        <v>947897.13</v>
      </c>
      <c r="AE31" s="300">
        <v>288276.78000000003</v>
      </c>
      <c r="AI31" s="77">
        <f t="shared" si="0"/>
        <v>74090.429999999993</v>
      </c>
      <c r="AJ31" s="44">
        <f t="shared" si="1"/>
        <v>623219.24</v>
      </c>
      <c r="AK31" s="32">
        <f t="shared" si="6"/>
        <v>-549128.81000000006</v>
      </c>
      <c r="AL31" s="29">
        <f t="shared" si="2"/>
        <v>2568734.1799999997</v>
      </c>
      <c r="AM31" s="47">
        <f t="shared" si="3"/>
        <v>3009241.91</v>
      </c>
      <c r="AN31" s="32">
        <f t="shared" si="4"/>
        <v>-440507.73000000045</v>
      </c>
    </row>
    <row r="32" spans="1:40" x14ac:dyDescent="0.2">
      <c r="A32" s="107" t="s">
        <v>179</v>
      </c>
      <c r="B32" s="107" t="s">
        <v>209</v>
      </c>
      <c r="C32" s="107">
        <v>6953</v>
      </c>
      <c r="D32" s="107" t="s">
        <v>220</v>
      </c>
      <c r="E32" s="62" t="s">
        <v>220</v>
      </c>
      <c r="F32" s="295">
        <v>221481.35</v>
      </c>
      <c r="G32" s="295">
        <v>0</v>
      </c>
      <c r="H32" s="295">
        <v>35673</v>
      </c>
      <c r="J32" s="62">
        <v>308895.33</v>
      </c>
      <c r="K32" s="62">
        <v>1713847.67</v>
      </c>
      <c r="N32" s="297">
        <v>389984</v>
      </c>
      <c r="T32" s="62">
        <v>11903501.289999999</v>
      </c>
      <c r="V32" s="52">
        <v>2882986.55</v>
      </c>
      <c r="Y32" s="52">
        <v>41600</v>
      </c>
      <c r="Z32" s="52">
        <v>317885</v>
      </c>
      <c r="AA32" s="300">
        <v>949300</v>
      </c>
      <c r="AD32" s="300">
        <v>1792743.16</v>
      </c>
      <c r="AE32" s="300">
        <v>718874.82</v>
      </c>
      <c r="AF32" s="300">
        <v>8337</v>
      </c>
      <c r="AI32" s="77">
        <f t="shared" si="0"/>
        <v>257154.35</v>
      </c>
      <c r="AJ32" s="44">
        <f t="shared" si="1"/>
        <v>389984</v>
      </c>
      <c r="AK32" s="32">
        <f t="shared" si="6"/>
        <v>-132829.65</v>
      </c>
      <c r="AL32" s="29">
        <f t="shared" si="2"/>
        <v>3242471.55</v>
      </c>
      <c r="AM32" s="47">
        <f t="shared" si="3"/>
        <v>3469254.98</v>
      </c>
      <c r="AN32" s="32">
        <f t="shared" si="4"/>
        <v>-226783.43000000017</v>
      </c>
    </row>
    <row r="33" spans="1:40" x14ac:dyDescent="0.2">
      <c r="A33" s="107" t="s">
        <v>179</v>
      </c>
      <c r="B33" s="107" t="s">
        <v>209</v>
      </c>
      <c r="C33" s="107">
        <v>5358</v>
      </c>
      <c r="D33" s="107" t="s">
        <v>221</v>
      </c>
      <c r="E33" s="62" t="s">
        <v>221</v>
      </c>
      <c r="F33" s="295">
        <v>425989.22</v>
      </c>
      <c r="G33" s="295">
        <v>0</v>
      </c>
      <c r="H33" s="295">
        <v>38721.050000000003</v>
      </c>
      <c r="J33" s="62">
        <v>1870222.27</v>
      </c>
      <c r="K33" s="62">
        <v>-7381</v>
      </c>
      <c r="S33" s="62">
        <v>-2055911.2</v>
      </c>
      <c r="T33" s="62">
        <v>4127803.68</v>
      </c>
      <c r="V33" s="52">
        <v>1107980.18</v>
      </c>
      <c r="X33" s="52">
        <v>315.55</v>
      </c>
      <c r="Y33" s="52">
        <v>2198445</v>
      </c>
      <c r="AA33" s="300">
        <v>2035575</v>
      </c>
      <c r="AB33" s="300">
        <v>6405</v>
      </c>
      <c r="AD33" s="300">
        <v>818659.65</v>
      </c>
      <c r="AE33" s="300">
        <v>150530.01999999999</v>
      </c>
      <c r="AI33" s="77">
        <f t="shared" si="0"/>
        <v>464710.26999999996</v>
      </c>
      <c r="AJ33" s="44">
        <f t="shared" si="1"/>
        <v>0</v>
      </c>
      <c r="AK33" s="32">
        <f t="shared" si="6"/>
        <v>464710.26999999996</v>
      </c>
      <c r="AL33" s="29">
        <f t="shared" si="2"/>
        <v>3306740.73</v>
      </c>
      <c r="AM33" s="47">
        <f t="shared" si="3"/>
        <v>3011169.67</v>
      </c>
      <c r="AN33" s="32">
        <f t="shared" si="4"/>
        <v>295571.06000000006</v>
      </c>
    </row>
    <row r="34" spans="1:40" x14ac:dyDescent="0.2">
      <c r="A34" s="107" t="s">
        <v>179</v>
      </c>
      <c r="B34" s="107" t="s">
        <v>209</v>
      </c>
      <c r="C34" s="107">
        <v>1450</v>
      </c>
      <c r="D34" s="107" t="s">
        <v>222</v>
      </c>
      <c r="E34" s="62" t="s">
        <v>222</v>
      </c>
      <c r="F34" s="295">
        <v>212681.2</v>
      </c>
      <c r="G34" s="295">
        <v>26600</v>
      </c>
      <c r="H34" s="295">
        <v>79006.320000000007</v>
      </c>
      <c r="J34" s="62">
        <v>764455.23</v>
      </c>
      <c r="K34" s="62">
        <v>215712</v>
      </c>
      <c r="S34" s="62">
        <v>-465214.77</v>
      </c>
      <c r="T34" s="62">
        <v>1873318.11</v>
      </c>
      <c r="V34" s="52">
        <v>1410398.79</v>
      </c>
      <c r="X34" s="52">
        <v>383.46</v>
      </c>
      <c r="Y34" s="52">
        <v>833700</v>
      </c>
      <c r="AA34" s="300">
        <v>1303183</v>
      </c>
      <c r="AC34" s="300">
        <v>3760</v>
      </c>
      <c r="AD34" s="300">
        <v>923150.27</v>
      </c>
      <c r="AE34" s="300">
        <v>112065.57</v>
      </c>
      <c r="AI34" s="77">
        <f t="shared" si="0"/>
        <v>318287.52</v>
      </c>
      <c r="AJ34" s="44">
        <f t="shared" si="1"/>
        <v>0</v>
      </c>
      <c r="AK34" s="32">
        <f t="shared" si="6"/>
        <v>318287.52</v>
      </c>
      <c r="AL34" s="29">
        <f t="shared" si="2"/>
        <v>2244482.25</v>
      </c>
      <c r="AM34" s="47">
        <f t="shared" si="3"/>
        <v>2342158.84</v>
      </c>
      <c r="AN34" s="32">
        <f t="shared" si="4"/>
        <v>-97676.589999999851</v>
      </c>
    </row>
    <row r="35" spans="1:40" x14ac:dyDescent="0.2">
      <c r="A35" s="107" t="s">
        <v>179</v>
      </c>
      <c r="B35" s="107" t="s">
        <v>209</v>
      </c>
      <c r="C35" s="107">
        <v>1590</v>
      </c>
      <c r="D35" s="107" t="s">
        <v>223</v>
      </c>
      <c r="E35" s="62" t="s">
        <v>223</v>
      </c>
      <c r="F35" s="295">
        <v>44470.57</v>
      </c>
      <c r="G35" s="295">
        <v>23086</v>
      </c>
      <c r="H35" s="295">
        <v>23312.13</v>
      </c>
      <c r="J35" s="62">
        <v>736711.49</v>
      </c>
      <c r="K35" s="62">
        <v>492169.7</v>
      </c>
      <c r="L35" s="62">
        <v>1</v>
      </c>
      <c r="M35" s="297">
        <v>0</v>
      </c>
      <c r="P35" s="297">
        <v>0</v>
      </c>
      <c r="T35" s="62">
        <v>2563303.2200000002</v>
      </c>
      <c r="V35" s="52">
        <v>1112820.48</v>
      </c>
      <c r="X35" s="52">
        <v>96</v>
      </c>
      <c r="Y35" s="52">
        <v>711579</v>
      </c>
      <c r="AA35" s="300">
        <v>912204</v>
      </c>
      <c r="AC35" s="300">
        <v>655</v>
      </c>
      <c r="AD35" s="300">
        <v>475681.53</v>
      </c>
      <c r="AE35" s="300">
        <v>298932.21000000002</v>
      </c>
      <c r="AI35" s="77">
        <f t="shared" si="0"/>
        <v>90868.700000000012</v>
      </c>
      <c r="AJ35" s="44">
        <f t="shared" si="1"/>
        <v>0</v>
      </c>
      <c r="AK35" s="32">
        <f t="shared" si="6"/>
        <v>90868.700000000012</v>
      </c>
      <c r="AL35" s="29">
        <f t="shared" si="2"/>
        <v>1824495.48</v>
      </c>
      <c r="AM35" s="47">
        <f t="shared" si="3"/>
        <v>1687472.74</v>
      </c>
      <c r="AN35" s="32">
        <f t="shared" si="4"/>
        <v>137022.74</v>
      </c>
    </row>
    <row r="36" spans="1:40" x14ac:dyDescent="0.2">
      <c r="A36" s="107" t="s">
        <v>182</v>
      </c>
      <c r="B36" s="107" t="s">
        <v>225</v>
      </c>
      <c r="C36" s="107">
        <v>6255</v>
      </c>
      <c r="D36" s="107" t="s">
        <v>227</v>
      </c>
      <c r="E36" s="62" t="s">
        <v>227</v>
      </c>
      <c r="F36" s="295">
        <v>1390136.75</v>
      </c>
      <c r="G36" s="295">
        <v>17678</v>
      </c>
      <c r="H36" s="295">
        <v>36380.81</v>
      </c>
      <c r="J36" s="62">
        <v>857148.9</v>
      </c>
      <c r="K36" s="62">
        <v>110330</v>
      </c>
      <c r="N36" s="297">
        <v>26063</v>
      </c>
      <c r="P36" s="297">
        <v>5000</v>
      </c>
      <c r="Q36" s="62">
        <v>239290</v>
      </c>
      <c r="S36" s="62">
        <v>257920</v>
      </c>
      <c r="T36" s="62">
        <v>3551030.77</v>
      </c>
      <c r="V36" s="52">
        <v>1595328.72</v>
      </c>
      <c r="W36" s="52">
        <v>144350</v>
      </c>
      <c r="X36" s="52">
        <v>2323.9299999999998</v>
      </c>
      <c r="Y36" s="52">
        <v>1866007.52</v>
      </c>
      <c r="AA36" s="300">
        <v>2596157.52</v>
      </c>
      <c r="AC36" s="300">
        <v>6309</v>
      </c>
      <c r="AD36" s="300">
        <v>890988.59</v>
      </c>
      <c r="AE36" s="300">
        <v>213994.88</v>
      </c>
      <c r="AH36" s="300">
        <v>10000</v>
      </c>
      <c r="AI36" s="77">
        <f t="shared" si="0"/>
        <v>1444195.56</v>
      </c>
      <c r="AJ36" s="44">
        <f t="shared" si="1"/>
        <v>31063</v>
      </c>
      <c r="AK36" s="32">
        <f t="shared" si="6"/>
        <v>1413132.56</v>
      </c>
      <c r="AL36" s="29">
        <f t="shared" si="2"/>
        <v>3608010.17</v>
      </c>
      <c r="AM36" s="47">
        <f t="shared" si="3"/>
        <v>3717449.9899999998</v>
      </c>
      <c r="AN36" s="32">
        <f t="shared" si="4"/>
        <v>-109439.81999999983</v>
      </c>
    </row>
    <row r="37" spans="1:40" x14ac:dyDescent="0.2">
      <c r="A37" s="107" t="s">
        <v>182</v>
      </c>
      <c r="B37" s="107" t="s">
        <v>225</v>
      </c>
      <c r="C37" s="107">
        <v>4295</v>
      </c>
      <c r="D37" s="107" t="s">
        <v>228</v>
      </c>
      <c r="E37" s="62" t="s">
        <v>228</v>
      </c>
      <c r="F37" s="295">
        <v>467083.98</v>
      </c>
      <c r="G37" s="295">
        <v>10484</v>
      </c>
      <c r="H37" s="295">
        <v>10821.13</v>
      </c>
      <c r="J37" s="62">
        <v>515797.34</v>
      </c>
      <c r="K37" s="62">
        <v>382430.76</v>
      </c>
      <c r="N37" s="297">
        <v>19989</v>
      </c>
      <c r="O37" s="297">
        <v>11930</v>
      </c>
      <c r="P37" s="297">
        <v>173</v>
      </c>
      <c r="S37" s="62">
        <v>907704.03</v>
      </c>
      <c r="T37" s="62">
        <v>1930924.79</v>
      </c>
      <c r="V37" s="52">
        <v>692133.33</v>
      </c>
      <c r="X37" s="52">
        <v>1508.14</v>
      </c>
      <c r="Y37" s="52">
        <v>806298</v>
      </c>
      <c r="AA37" s="300">
        <v>1106098</v>
      </c>
      <c r="AB37" s="300">
        <v>7624</v>
      </c>
      <c r="AD37" s="300">
        <v>1155270.1299999999</v>
      </c>
      <c r="AE37" s="300">
        <v>294473.46000000002</v>
      </c>
      <c r="AI37" s="77">
        <f t="shared" si="0"/>
        <v>488389.11</v>
      </c>
      <c r="AJ37" s="44">
        <f t="shared" si="1"/>
        <v>32092</v>
      </c>
      <c r="AK37" s="32">
        <f t="shared" si="6"/>
        <v>456297.11</v>
      </c>
      <c r="AL37" s="29">
        <f t="shared" si="2"/>
        <v>1499939.47</v>
      </c>
      <c r="AM37" s="47">
        <f t="shared" si="3"/>
        <v>2563465.59</v>
      </c>
      <c r="AN37" s="32">
        <f t="shared" si="4"/>
        <v>-1063526.1199999999</v>
      </c>
    </row>
    <row r="38" spans="1:40" x14ac:dyDescent="0.2">
      <c r="A38" s="107" t="s">
        <v>182</v>
      </c>
      <c r="B38" s="107" t="s">
        <v>225</v>
      </c>
      <c r="C38" s="107">
        <v>5791</v>
      </c>
      <c r="D38" s="107" t="s">
        <v>229</v>
      </c>
      <c r="E38" s="62" t="s">
        <v>229</v>
      </c>
      <c r="F38" s="295">
        <v>265506.64</v>
      </c>
      <c r="G38" s="295">
        <v>11738</v>
      </c>
      <c r="H38" s="295">
        <v>21248.78</v>
      </c>
      <c r="J38" s="62">
        <v>300330.88</v>
      </c>
      <c r="K38" s="62">
        <v>316717.81</v>
      </c>
      <c r="N38" s="297">
        <v>36846.050000000003</v>
      </c>
      <c r="O38" s="297">
        <v>145120</v>
      </c>
      <c r="P38" s="297">
        <v>9069.35</v>
      </c>
      <c r="S38" s="62">
        <v>331434.3</v>
      </c>
      <c r="T38" s="62">
        <v>2854572.07</v>
      </c>
      <c r="V38" s="52">
        <v>1687480.39</v>
      </c>
      <c r="W38" s="52">
        <v>493248</v>
      </c>
      <c r="X38" s="52">
        <v>242.99</v>
      </c>
      <c r="Y38" s="52">
        <v>260835</v>
      </c>
      <c r="AA38" s="300">
        <v>1037543</v>
      </c>
      <c r="AB38" s="300">
        <v>106985</v>
      </c>
      <c r="AC38" s="300">
        <v>24498</v>
      </c>
      <c r="AD38" s="300">
        <v>1232217.1599999999</v>
      </c>
      <c r="AE38" s="300">
        <v>357569.66</v>
      </c>
      <c r="AH38" s="300">
        <v>10000</v>
      </c>
      <c r="AI38" s="77">
        <f t="shared" si="0"/>
        <v>298493.42000000004</v>
      </c>
      <c r="AJ38" s="44">
        <f t="shared" si="1"/>
        <v>191035.4</v>
      </c>
      <c r="AK38" s="32">
        <f t="shared" si="6"/>
        <v>107458.02000000005</v>
      </c>
      <c r="AL38" s="29">
        <f t="shared" si="2"/>
        <v>2441806.38</v>
      </c>
      <c r="AM38" s="47">
        <f t="shared" si="3"/>
        <v>2768812.8200000003</v>
      </c>
      <c r="AN38" s="32">
        <f t="shared" si="4"/>
        <v>-327006.44000000041</v>
      </c>
    </row>
    <row r="39" spans="1:40" x14ac:dyDescent="0.2">
      <c r="A39" s="107" t="s">
        <v>182</v>
      </c>
      <c r="B39" s="107" t="s">
        <v>225</v>
      </c>
      <c r="C39" s="107">
        <v>2483</v>
      </c>
      <c r="D39" s="107" t="s">
        <v>230</v>
      </c>
      <c r="E39" s="62" t="s">
        <v>230</v>
      </c>
      <c r="F39" s="295">
        <v>516384.52</v>
      </c>
      <c r="G39" s="295">
        <v>35679.949999999997</v>
      </c>
      <c r="H39" s="295">
        <v>23156.63</v>
      </c>
      <c r="J39" s="62">
        <v>593419.82999999996</v>
      </c>
      <c r="K39" s="62">
        <v>103321.46</v>
      </c>
      <c r="N39" s="297">
        <v>11389</v>
      </c>
      <c r="O39" s="297">
        <v>20400</v>
      </c>
      <c r="S39" s="62">
        <v>264511</v>
      </c>
      <c r="T39" s="62">
        <v>1440362.48</v>
      </c>
      <c r="V39" s="52">
        <v>937441.37</v>
      </c>
      <c r="W39" s="52">
        <v>176990</v>
      </c>
      <c r="X39" s="52">
        <v>1022.55</v>
      </c>
      <c r="Y39" s="52">
        <v>643659.5</v>
      </c>
      <c r="Z39" s="52">
        <v>50000</v>
      </c>
      <c r="AA39" s="300">
        <v>843139.5</v>
      </c>
      <c r="AB39" s="300">
        <v>10177</v>
      </c>
      <c r="AD39" s="300">
        <v>894096.59</v>
      </c>
      <c r="AE39" s="300">
        <v>213393.35</v>
      </c>
      <c r="AH39" s="300">
        <v>10000</v>
      </c>
      <c r="AI39" s="77">
        <f t="shared" si="0"/>
        <v>575221.1</v>
      </c>
      <c r="AJ39" s="44">
        <f t="shared" si="1"/>
        <v>31789</v>
      </c>
      <c r="AK39" s="32">
        <f t="shared" si="6"/>
        <v>543432.1</v>
      </c>
      <c r="AL39" s="29">
        <f t="shared" si="2"/>
        <v>1809113.4200000002</v>
      </c>
      <c r="AM39" s="47">
        <f t="shared" si="3"/>
        <v>1970806.44</v>
      </c>
      <c r="AN39" s="32">
        <f t="shared" si="4"/>
        <v>-161693.01999999979</v>
      </c>
    </row>
    <row r="40" spans="1:40" x14ac:dyDescent="0.2">
      <c r="A40" s="107" t="s">
        <v>182</v>
      </c>
      <c r="B40" s="107" t="s">
        <v>225</v>
      </c>
      <c r="C40" s="107">
        <v>2151</v>
      </c>
      <c r="D40" s="107" t="s">
        <v>231</v>
      </c>
      <c r="E40" s="62" t="s">
        <v>231</v>
      </c>
      <c r="F40" s="295">
        <v>503235.79</v>
      </c>
      <c r="G40" s="295">
        <v>10375.14</v>
      </c>
      <c r="H40" s="295">
        <v>25151.040000000001</v>
      </c>
      <c r="J40" s="62">
        <v>105368.8</v>
      </c>
      <c r="K40" s="62">
        <v>268763.56</v>
      </c>
      <c r="N40" s="297">
        <v>9912.5</v>
      </c>
      <c r="O40" s="297">
        <v>85712.92</v>
      </c>
      <c r="Q40" s="62">
        <v>25990</v>
      </c>
      <c r="S40" s="62">
        <v>215667.83</v>
      </c>
      <c r="T40" s="62">
        <v>455164.99</v>
      </c>
      <c r="V40" s="52">
        <v>1412790.29</v>
      </c>
      <c r="W40" s="52">
        <v>46640</v>
      </c>
      <c r="X40" s="52">
        <v>785.04</v>
      </c>
      <c r="Y40" s="52">
        <v>857482.52</v>
      </c>
      <c r="AA40" s="300">
        <v>1502142.52</v>
      </c>
      <c r="AB40" s="300">
        <v>5540</v>
      </c>
      <c r="AD40" s="300">
        <v>614638.25</v>
      </c>
      <c r="AE40" s="300">
        <v>98202.13</v>
      </c>
      <c r="AH40" s="300">
        <v>10000</v>
      </c>
      <c r="AI40" s="77">
        <f t="shared" si="0"/>
        <v>538761.97</v>
      </c>
      <c r="AJ40" s="44">
        <f t="shared" si="1"/>
        <v>95625.42</v>
      </c>
      <c r="AK40" s="32">
        <f t="shared" si="6"/>
        <v>443136.55</v>
      </c>
      <c r="AL40" s="29">
        <f t="shared" si="2"/>
        <v>2317697.85</v>
      </c>
      <c r="AM40" s="47">
        <f t="shared" si="3"/>
        <v>2230522.9</v>
      </c>
      <c r="AN40" s="32">
        <f t="shared" si="4"/>
        <v>87174.950000000186</v>
      </c>
    </row>
    <row r="41" spans="1:40" x14ac:dyDescent="0.2">
      <c r="A41" s="107" t="s">
        <v>182</v>
      </c>
      <c r="B41" s="107" t="s">
        <v>225</v>
      </c>
      <c r="C41" s="107">
        <v>2636</v>
      </c>
      <c r="D41" s="107" t="s">
        <v>232</v>
      </c>
      <c r="E41" s="62" t="s">
        <v>232</v>
      </c>
      <c r="F41" s="295">
        <v>375269.14</v>
      </c>
      <c r="G41" s="295">
        <v>2418</v>
      </c>
      <c r="H41" s="295">
        <v>26704.59</v>
      </c>
      <c r="J41" s="62">
        <v>327789.77</v>
      </c>
      <c r="K41" s="62">
        <v>192020.25</v>
      </c>
      <c r="N41" s="297">
        <v>11681.45</v>
      </c>
      <c r="O41" s="297">
        <v>180403.94</v>
      </c>
      <c r="P41" s="297">
        <v>6271.99</v>
      </c>
      <c r="S41" s="62">
        <v>134998.57999999999</v>
      </c>
      <c r="T41" s="62">
        <v>1976836.89</v>
      </c>
      <c r="V41" s="52">
        <v>857875.21</v>
      </c>
      <c r="W41" s="52">
        <v>21800</v>
      </c>
      <c r="X41" s="52">
        <v>729.43</v>
      </c>
      <c r="Y41" s="52">
        <v>777518.4</v>
      </c>
      <c r="AA41" s="300">
        <v>1122896.3999999999</v>
      </c>
      <c r="AB41" s="300">
        <v>3040</v>
      </c>
      <c r="AC41" s="300">
        <v>9953.17</v>
      </c>
      <c r="AD41" s="300">
        <v>594104.35</v>
      </c>
      <c r="AE41" s="300">
        <v>195823.28</v>
      </c>
      <c r="AH41" s="300">
        <v>16000</v>
      </c>
      <c r="AI41" s="77">
        <f t="shared" si="0"/>
        <v>404391.73000000004</v>
      </c>
      <c r="AJ41" s="44">
        <f t="shared" si="1"/>
        <v>198357.38</v>
      </c>
      <c r="AK41" s="32">
        <f t="shared" si="6"/>
        <v>206034.35000000003</v>
      </c>
      <c r="AL41" s="29">
        <f t="shared" si="2"/>
        <v>1657923.04</v>
      </c>
      <c r="AM41" s="47">
        <f t="shared" si="3"/>
        <v>1941817.2</v>
      </c>
      <c r="AN41" s="32">
        <f t="shared" si="4"/>
        <v>-283894.15999999992</v>
      </c>
    </row>
    <row r="42" spans="1:40" x14ac:dyDescent="0.2">
      <c r="A42" s="107" t="s">
        <v>182</v>
      </c>
      <c r="B42" s="107" t="s">
        <v>225</v>
      </c>
      <c r="C42" s="107">
        <v>4545</v>
      </c>
      <c r="D42" s="107" t="s">
        <v>233</v>
      </c>
      <c r="E42" s="62" t="s">
        <v>233</v>
      </c>
      <c r="F42" s="295">
        <v>750975.58</v>
      </c>
      <c r="G42" s="295">
        <v>21647</v>
      </c>
      <c r="H42" s="295">
        <v>78785.960000000006</v>
      </c>
      <c r="J42" s="62">
        <v>655585.94999999995</v>
      </c>
      <c r="K42" s="62">
        <v>318593.14</v>
      </c>
      <c r="N42" s="297">
        <v>18902.18</v>
      </c>
      <c r="O42" s="297">
        <v>195345</v>
      </c>
      <c r="P42" s="297">
        <v>3232.66</v>
      </c>
      <c r="S42" s="62">
        <v>353276.99</v>
      </c>
      <c r="T42" s="62">
        <v>1732965.71</v>
      </c>
      <c r="V42" s="52">
        <v>1729082.06</v>
      </c>
      <c r="W42" s="52">
        <v>0</v>
      </c>
      <c r="X42" s="52">
        <v>1123.27</v>
      </c>
      <c r="Y42" s="52">
        <v>578029.30000000005</v>
      </c>
      <c r="AA42" s="300">
        <v>1386099.3</v>
      </c>
      <c r="AB42" s="300">
        <v>13040</v>
      </c>
      <c r="AC42" s="300">
        <v>9989</v>
      </c>
      <c r="AD42" s="300">
        <v>904092.46</v>
      </c>
      <c r="AE42" s="300">
        <v>240866.48</v>
      </c>
      <c r="AH42" s="300">
        <v>10000</v>
      </c>
      <c r="AI42" s="77">
        <f t="shared" si="0"/>
        <v>851408.53999999992</v>
      </c>
      <c r="AJ42" s="44">
        <f t="shared" si="1"/>
        <v>217479.84</v>
      </c>
      <c r="AK42" s="32">
        <f t="shared" si="6"/>
        <v>633928.69999999995</v>
      </c>
      <c r="AL42" s="29">
        <f t="shared" si="2"/>
        <v>2308234.63</v>
      </c>
      <c r="AM42" s="47">
        <f t="shared" si="3"/>
        <v>2564087.2399999998</v>
      </c>
      <c r="AN42" s="32">
        <f t="shared" si="4"/>
        <v>-255852.60999999987</v>
      </c>
    </row>
    <row r="43" spans="1:40" x14ac:dyDescent="0.2">
      <c r="A43" s="107" t="s">
        <v>182</v>
      </c>
      <c r="B43" s="107" t="s">
        <v>225</v>
      </c>
      <c r="C43" s="107">
        <v>2870</v>
      </c>
      <c r="D43" s="107" t="s">
        <v>234</v>
      </c>
      <c r="E43" s="62" t="s">
        <v>234</v>
      </c>
      <c r="F43" s="295">
        <v>667723.30000000005</v>
      </c>
      <c r="G43" s="295">
        <v>41008.449999999997</v>
      </c>
      <c r="H43" s="295">
        <v>66193.39</v>
      </c>
      <c r="J43" s="62">
        <v>602360.65</v>
      </c>
      <c r="K43" s="62">
        <v>253897.64</v>
      </c>
      <c r="N43" s="297">
        <v>12524.56</v>
      </c>
      <c r="O43" s="297">
        <v>38050</v>
      </c>
      <c r="P43" s="297">
        <v>271.2</v>
      </c>
      <c r="T43" s="62">
        <v>2083523.09</v>
      </c>
      <c r="V43" s="52">
        <v>1080736.6499999999</v>
      </c>
      <c r="W43" s="52">
        <v>156890</v>
      </c>
      <c r="X43" s="52">
        <v>1389.01</v>
      </c>
      <c r="Y43" s="52">
        <v>611056.19999999995</v>
      </c>
      <c r="AA43" s="300">
        <v>1073156.2</v>
      </c>
      <c r="AB43" s="300">
        <v>7280</v>
      </c>
      <c r="AD43" s="300">
        <v>599215.48</v>
      </c>
      <c r="AE43" s="300">
        <v>312200.12</v>
      </c>
      <c r="AH43" s="300">
        <v>20000</v>
      </c>
      <c r="AI43" s="77">
        <f t="shared" si="0"/>
        <v>774925.14</v>
      </c>
      <c r="AJ43" s="44">
        <f t="shared" si="1"/>
        <v>50845.759999999995</v>
      </c>
      <c r="AK43" s="32">
        <f t="shared" si="6"/>
        <v>724079.38</v>
      </c>
      <c r="AL43" s="29">
        <f t="shared" si="2"/>
        <v>1850071.8599999999</v>
      </c>
      <c r="AM43" s="47">
        <f t="shared" si="3"/>
        <v>2011851.7999999998</v>
      </c>
      <c r="AN43" s="32">
        <f t="shared" si="4"/>
        <v>-161779.93999999994</v>
      </c>
    </row>
    <row r="44" spans="1:40" x14ac:dyDescent="0.2">
      <c r="A44" s="107" t="s">
        <v>182</v>
      </c>
      <c r="B44" s="107" t="s">
        <v>225</v>
      </c>
      <c r="C44" s="107">
        <v>3482</v>
      </c>
      <c r="D44" s="107" t="s">
        <v>235</v>
      </c>
      <c r="E44" s="62" t="s">
        <v>235</v>
      </c>
      <c r="F44" s="295">
        <v>472540.83</v>
      </c>
      <c r="G44" s="295">
        <v>43600</v>
      </c>
      <c r="H44" s="295">
        <v>11134.88</v>
      </c>
      <c r="J44" s="62">
        <v>1162601.2</v>
      </c>
      <c r="K44" s="62">
        <v>329146.69</v>
      </c>
      <c r="M44" s="297">
        <v>0</v>
      </c>
      <c r="N44" s="297">
        <v>12926.38</v>
      </c>
      <c r="O44" s="297">
        <v>22860</v>
      </c>
      <c r="Q44" s="62">
        <v>121443</v>
      </c>
      <c r="S44" s="62">
        <v>2002165.66</v>
      </c>
      <c r="V44" s="52">
        <v>1357973.08</v>
      </c>
      <c r="W44" s="52">
        <v>0</v>
      </c>
      <c r="X44" s="52">
        <v>1990.06</v>
      </c>
      <c r="Y44" s="52">
        <v>647899</v>
      </c>
      <c r="AA44" s="300">
        <v>1143992</v>
      </c>
      <c r="AD44" s="300">
        <v>713144.48</v>
      </c>
      <c r="AE44" s="300">
        <v>197526.7</v>
      </c>
      <c r="AH44" s="300">
        <v>10000</v>
      </c>
      <c r="AI44" s="77">
        <f t="shared" si="0"/>
        <v>527275.71</v>
      </c>
      <c r="AJ44" s="44">
        <f t="shared" si="1"/>
        <v>35786.379999999997</v>
      </c>
      <c r="AK44" s="32">
        <f t="shared" si="6"/>
        <v>491489.32999999996</v>
      </c>
      <c r="AL44" s="29">
        <f t="shared" si="2"/>
        <v>2007862.1400000001</v>
      </c>
      <c r="AM44" s="47">
        <f t="shared" si="3"/>
        <v>2064663.18</v>
      </c>
      <c r="AN44" s="32">
        <f t="shared" si="4"/>
        <v>-56801.039999999804</v>
      </c>
    </row>
    <row r="45" spans="1:40" x14ac:dyDescent="0.2">
      <c r="A45" s="107" t="s">
        <v>182</v>
      </c>
      <c r="B45" s="107" t="s">
        <v>225</v>
      </c>
      <c r="C45" s="107">
        <v>4225</v>
      </c>
      <c r="D45" s="107" t="s">
        <v>236</v>
      </c>
      <c r="E45" s="62" t="s">
        <v>236</v>
      </c>
      <c r="F45" s="295">
        <v>154218.56</v>
      </c>
      <c r="G45" s="295">
        <v>70894.98</v>
      </c>
      <c r="H45" s="295">
        <v>28144.91</v>
      </c>
      <c r="J45" s="62">
        <v>779236.83</v>
      </c>
      <c r="K45" s="62">
        <v>365640.66</v>
      </c>
      <c r="N45" s="297">
        <v>17157.650000000001</v>
      </c>
      <c r="O45" s="297">
        <v>115000</v>
      </c>
      <c r="P45" s="297">
        <v>2770.73</v>
      </c>
      <c r="S45" s="62">
        <v>-30038.71</v>
      </c>
      <c r="T45" s="62">
        <v>1500565.11</v>
      </c>
      <c r="V45" s="52">
        <v>1517921.36</v>
      </c>
      <c r="W45" s="52">
        <v>70000</v>
      </c>
      <c r="X45" s="52">
        <v>247.09</v>
      </c>
      <c r="Y45" s="52">
        <v>836409.5</v>
      </c>
      <c r="AA45" s="300">
        <v>1477054.5</v>
      </c>
      <c r="AB45" s="300">
        <v>13149</v>
      </c>
      <c r="AC45" s="300">
        <v>4240</v>
      </c>
      <c r="AD45" s="300">
        <v>873712.62</v>
      </c>
      <c r="AE45" s="300">
        <v>256513.99</v>
      </c>
      <c r="AH45" s="300">
        <v>10000</v>
      </c>
      <c r="AI45" s="77">
        <f t="shared" si="0"/>
        <v>253258.44999999998</v>
      </c>
      <c r="AJ45" s="44">
        <f t="shared" si="1"/>
        <v>134928.38</v>
      </c>
      <c r="AK45" s="32">
        <f t="shared" si="6"/>
        <v>118330.06999999998</v>
      </c>
      <c r="AL45" s="29">
        <f t="shared" si="2"/>
        <v>2424577.9500000002</v>
      </c>
      <c r="AM45" s="47">
        <f t="shared" si="3"/>
        <v>2634670.1100000003</v>
      </c>
      <c r="AN45" s="32">
        <f t="shared" si="4"/>
        <v>-210092.16000000015</v>
      </c>
    </row>
    <row r="46" spans="1:40" x14ac:dyDescent="0.2">
      <c r="A46" s="107" t="s">
        <v>182</v>
      </c>
      <c r="B46" s="107" t="s">
        <v>225</v>
      </c>
      <c r="C46" s="107">
        <v>3058</v>
      </c>
      <c r="D46" s="107" t="s">
        <v>238</v>
      </c>
      <c r="E46" s="62" t="s">
        <v>238</v>
      </c>
      <c r="F46" s="295">
        <v>269253.87</v>
      </c>
      <c r="G46" s="295">
        <v>2219</v>
      </c>
      <c r="H46" s="295">
        <v>9705.34</v>
      </c>
      <c r="J46" s="62">
        <v>41354.53</v>
      </c>
      <c r="K46" s="62">
        <v>308369.84000000003</v>
      </c>
      <c r="L46" s="62">
        <v>1</v>
      </c>
      <c r="N46" s="297">
        <v>14009.93</v>
      </c>
      <c r="O46" s="297">
        <v>40350</v>
      </c>
      <c r="Q46" s="62">
        <v>68200</v>
      </c>
      <c r="S46" s="62">
        <v>-1607738.64</v>
      </c>
      <c r="T46" s="62">
        <v>2280594.58</v>
      </c>
      <c r="V46" s="52">
        <v>1055609.25</v>
      </c>
      <c r="W46" s="52">
        <v>0</v>
      </c>
      <c r="X46" s="52">
        <v>492.74</v>
      </c>
      <c r="Y46" s="52">
        <v>1335181.3</v>
      </c>
      <c r="AA46" s="300">
        <v>1605191.3</v>
      </c>
      <c r="AB46" s="300">
        <v>0</v>
      </c>
      <c r="AD46" s="300">
        <v>678866.56</v>
      </c>
      <c r="AE46" s="300">
        <v>144271.98000000001</v>
      </c>
      <c r="AH46" s="300">
        <v>10000</v>
      </c>
      <c r="AI46" s="77">
        <f t="shared" si="0"/>
        <v>281178.21000000002</v>
      </c>
      <c r="AJ46" s="44">
        <f t="shared" si="1"/>
        <v>54359.93</v>
      </c>
      <c r="AK46" s="32">
        <f t="shared" si="6"/>
        <v>226818.28000000003</v>
      </c>
      <c r="AL46" s="29">
        <f t="shared" si="2"/>
        <v>2391283.29</v>
      </c>
      <c r="AM46" s="47">
        <f t="shared" si="3"/>
        <v>2438329.8400000003</v>
      </c>
      <c r="AN46" s="32">
        <f t="shared" si="4"/>
        <v>-47046.550000000279</v>
      </c>
    </row>
    <row r="47" spans="1:40" x14ac:dyDescent="0.2">
      <c r="A47" s="107" t="s">
        <v>184</v>
      </c>
      <c r="B47" s="107" t="s">
        <v>240</v>
      </c>
      <c r="C47" s="107">
        <v>2820</v>
      </c>
      <c r="D47" s="107" t="s">
        <v>242</v>
      </c>
      <c r="E47" s="62" t="s">
        <v>242</v>
      </c>
      <c r="F47" s="295">
        <v>390775.91</v>
      </c>
      <c r="G47" s="295">
        <v>0</v>
      </c>
      <c r="H47" s="295">
        <v>7440.05</v>
      </c>
      <c r="J47" s="62">
        <v>5556672.0099999998</v>
      </c>
      <c r="K47" s="62">
        <v>1396556.89</v>
      </c>
      <c r="M47" s="297">
        <v>0</v>
      </c>
      <c r="N47" s="297">
        <v>11890</v>
      </c>
      <c r="O47" s="297">
        <v>115600</v>
      </c>
      <c r="P47" s="297">
        <v>93.02</v>
      </c>
      <c r="R47" s="62">
        <v>-1171647.55</v>
      </c>
      <c r="S47" s="62">
        <v>6852291.96</v>
      </c>
      <c r="T47" s="62">
        <v>2114009</v>
      </c>
      <c r="V47" s="52">
        <v>913726.41</v>
      </c>
      <c r="W47" s="52">
        <v>0</v>
      </c>
      <c r="X47" s="52">
        <v>890.28</v>
      </c>
      <c r="Y47" s="52">
        <v>717831.1</v>
      </c>
      <c r="AA47" s="300">
        <v>1025771.1</v>
      </c>
      <c r="AB47" s="300">
        <v>0</v>
      </c>
      <c r="AD47" s="300">
        <v>699846.58</v>
      </c>
      <c r="AE47" s="300">
        <v>445583.68</v>
      </c>
      <c r="AI47" s="77">
        <f t="shared" si="0"/>
        <v>398215.95999999996</v>
      </c>
      <c r="AJ47" s="44">
        <f t="shared" si="1"/>
        <v>127583.02</v>
      </c>
      <c r="AK47" s="32">
        <f t="shared" si="6"/>
        <v>270632.93999999994</v>
      </c>
      <c r="AL47" s="29">
        <f t="shared" si="2"/>
        <v>1632447.79</v>
      </c>
      <c r="AM47" s="47">
        <f t="shared" si="3"/>
        <v>2171201.36</v>
      </c>
      <c r="AN47" s="32">
        <f t="shared" si="4"/>
        <v>-538753.56999999983</v>
      </c>
    </row>
    <row r="48" spans="1:40" x14ac:dyDescent="0.2">
      <c r="A48" s="107" t="s">
        <v>184</v>
      </c>
      <c r="B48" s="107" t="s">
        <v>240</v>
      </c>
      <c r="C48" s="107">
        <v>3895</v>
      </c>
      <c r="D48" s="107" t="s">
        <v>243</v>
      </c>
      <c r="E48" s="62" t="s">
        <v>243</v>
      </c>
      <c r="F48" s="295">
        <v>535917.46</v>
      </c>
      <c r="G48" s="295">
        <v>29700</v>
      </c>
      <c r="H48" s="295">
        <v>18675.8</v>
      </c>
      <c r="J48" s="62">
        <v>3415866.23</v>
      </c>
      <c r="K48" s="62">
        <v>798991.47</v>
      </c>
      <c r="M48" s="297">
        <v>0</v>
      </c>
      <c r="N48" s="297">
        <v>13152</v>
      </c>
      <c r="O48" s="297">
        <v>680456</v>
      </c>
      <c r="P48" s="297">
        <v>14.02</v>
      </c>
      <c r="R48" s="62">
        <v>488987.81</v>
      </c>
      <c r="S48" s="62">
        <v>3009905.41</v>
      </c>
      <c r="T48" s="62">
        <v>1646714.98</v>
      </c>
      <c r="V48" s="52">
        <v>746950.77</v>
      </c>
      <c r="W48" s="52">
        <v>0</v>
      </c>
      <c r="X48" s="52">
        <v>1085.1400000000001</v>
      </c>
      <c r="Y48" s="52">
        <v>811057</v>
      </c>
      <c r="Z48" s="52">
        <v>400</v>
      </c>
      <c r="AA48" s="300">
        <v>1242513</v>
      </c>
      <c r="AB48" s="300">
        <v>0</v>
      </c>
      <c r="AC48" s="300">
        <v>15003</v>
      </c>
      <c r="AD48" s="300">
        <v>1068048.25</v>
      </c>
      <c r="AE48" s="300">
        <v>248931.92</v>
      </c>
      <c r="AI48" s="77">
        <f t="shared" si="0"/>
        <v>584293.26</v>
      </c>
      <c r="AJ48" s="44">
        <f t="shared" si="1"/>
        <v>693622.02</v>
      </c>
      <c r="AK48" s="32">
        <f t="shared" si="6"/>
        <v>-109328.76000000001</v>
      </c>
      <c r="AL48" s="29">
        <f t="shared" si="2"/>
        <v>1559492.9100000001</v>
      </c>
      <c r="AM48" s="47">
        <f t="shared" si="3"/>
        <v>2574496.17</v>
      </c>
      <c r="AN48" s="32">
        <f t="shared" si="4"/>
        <v>-1015003.2599999998</v>
      </c>
    </row>
    <row r="49" spans="1:40" x14ac:dyDescent="0.2">
      <c r="A49" s="107" t="s">
        <v>184</v>
      </c>
      <c r="B49" s="107" t="s">
        <v>240</v>
      </c>
      <c r="C49" s="107">
        <v>2041</v>
      </c>
      <c r="D49" s="107" t="s">
        <v>244</v>
      </c>
      <c r="E49" s="62" t="s">
        <v>244</v>
      </c>
      <c r="F49" s="295">
        <v>952010.5</v>
      </c>
      <c r="G49" s="295">
        <v>0</v>
      </c>
      <c r="H49" s="295">
        <v>6729.45</v>
      </c>
      <c r="J49" s="62">
        <v>1060295.8</v>
      </c>
      <c r="K49" s="62">
        <v>1972236.75</v>
      </c>
      <c r="L49" s="62">
        <v>73999</v>
      </c>
      <c r="M49" s="297">
        <v>0</v>
      </c>
      <c r="N49" s="297">
        <v>12190</v>
      </c>
      <c r="O49" s="297">
        <v>227700</v>
      </c>
      <c r="S49" s="62">
        <v>673051.41</v>
      </c>
      <c r="T49" s="62">
        <v>2273364.33</v>
      </c>
      <c r="V49" s="52">
        <v>712120.67</v>
      </c>
      <c r="W49" s="52">
        <v>0</v>
      </c>
      <c r="X49" s="52">
        <v>3836.66</v>
      </c>
      <c r="Y49" s="52">
        <v>571900</v>
      </c>
      <c r="AA49" s="300">
        <v>959470</v>
      </c>
      <c r="AB49" s="300">
        <v>0</v>
      </c>
      <c r="AC49" s="300">
        <v>1024</v>
      </c>
      <c r="AD49" s="300">
        <v>557016.94999999995</v>
      </c>
      <c r="AE49" s="300">
        <v>276353.73</v>
      </c>
      <c r="AI49" s="77">
        <f t="shared" si="0"/>
        <v>958739.95</v>
      </c>
      <c r="AJ49" s="44">
        <f t="shared" si="1"/>
        <v>239890</v>
      </c>
      <c r="AK49" s="32">
        <f t="shared" si="6"/>
        <v>718849.95</v>
      </c>
      <c r="AL49" s="29">
        <f t="shared" si="2"/>
        <v>1287857.33</v>
      </c>
      <c r="AM49" s="47">
        <f t="shared" si="3"/>
        <v>1793864.68</v>
      </c>
      <c r="AN49" s="32">
        <f t="shared" si="4"/>
        <v>-506007.34999999986</v>
      </c>
    </row>
    <row r="50" spans="1:40" x14ac:dyDescent="0.2">
      <c r="A50" s="107" t="s">
        <v>186</v>
      </c>
      <c r="B50" s="107" t="s">
        <v>246</v>
      </c>
      <c r="C50" s="107">
        <v>2880</v>
      </c>
      <c r="D50" s="107" t="s">
        <v>248</v>
      </c>
      <c r="E50" s="62" t="s">
        <v>248</v>
      </c>
      <c r="F50" s="295">
        <v>512188.01</v>
      </c>
      <c r="G50" s="295">
        <v>37814</v>
      </c>
      <c r="H50" s="295">
        <v>4713.84</v>
      </c>
      <c r="J50" s="62">
        <v>257623.19</v>
      </c>
      <c r="K50" s="62">
        <v>687733.84</v>
      </c>
      <c r="M50" s="297">
        <v>0</v>
      </c>
      <c r="N50" s="297">
        <v>0</v>
      </c>
      <c r="O50" s="297">
        <v>251751.34</v>
      </c>
      <c r="P50" s="297">
        <v>626</v>
      </c>
      <c r="S50" s="62">
        <v>55344</v>
      </c>
      <c r="T50" s="62">
        <v>2191305.25</v>
      </c>
      <c r="V50" s="52">
        <v>1327122.68</v>
      </c>
      <c r="W50" s="52">
        <v>212862</v>
      </c>
      <c r="X50" s="52">
        <v>1187.01</v>
      </c>
      <c r="Y50" s="52">
        <v>1138099.3</v>
      </c>
      <c r="Z50" s="52">
        <v>160000</v>
      </c>
      <c r="AA50" s="300">
        <v>1526349.3</v>
      </c>
      <c r="AB50" s="300">
        <v>17360</v>
      </c>
      <c r="AC50" s="300">
        <v>0</v>
      </c>
      <c r="AD50" s="300">
        <v>1514319.51</v>
      </c>
      <c r="AE50" s="300">
        <v>217240.04</v>
      </c>
      <c r="AI50" s="77">
        <f t="shared" si="0"/>
        <v>554715.85</v>
      </c>
      <c r="AJ50" s="44">
        <f t="shared" si="1"/>
        <v>252377.34</v>
      </c>
      <c r="AK50" s="32">
        <f t="shared" si="6"/>
        <v>302338.51</v>
      </c>
      <c r="AL50" s="29">
        <f t="shared" si="2"/>
        <v>2839270.99</v>
      </c>
      <c r="AM50" s="47">
        <f t="shared" si="3"/>
        <v>3275268.85</v>
      </c>
      <c r="AN50" s="32">
        <f t="shared" si="4"/>
        <v>-435997.85999999987</v>
      </c>
    </row>
    <row r="51" spans="1:40" x14ac:dyDescent="0.2">
      <c r="A51" s="107" t="s">
        <v>186</v>
      </c>
      <c r="B51" s="107" t="s">
        <v>246</v>
      </c>
      <c r="C51" s="107">
        <v>9821</v>
      </c>
      <c r="D51" s="107" t="s">
        <v>249</v>
      </c>
      <c r="E51" s="62" t="s">
        <v>249</v>
      </c>
      <c r="F51" s="295">
        <v>1729735.16</v>
      </c>
      <c r="G51" s="295">
        <v>0</v>
      </c>
      <c r="H51" s="295">
        <v>96038.83</v>
      </c>
      <c r="J51" s="62">
        <v>1017005.27</v>
      </c>
      <c r="K51" s="62">
        <v>465324.37</v>
      </c>
      <c r="M51" s="297">
        <v>0</v>
      </c>
      <c r="N51" s="297">
        <v>0</v>
      </c>
      <c r="O51" s="297">
        <v>246125.55</v>
      </c>
      <c r="P51" s="297">
        <v>1906.88</v>
      </c>
      <c r="T51" s="62">
        <v>2281491.52</v>
      </c>
      <c r="V51" s="52">
        <v>3290081.84</v>
      </c>
      <c r="W51" s="52">
        <v>74900</v>
      </c>
      <c r="X51" s="52">
        <v>3169.54</v>
      </c>
      <c r="Y51" s="52">
        <v>1885070</v>
      </c>
      <c r="Z51" s="52">
        <v>1750</v>
      </c>
      <c r="AA51" s="300">
        <v>2878260</v>
      </c>
      <c r="AB51" s="300">
        <v>5618</v>
      </c>
      <c r="AC51" s="300">
        <v>0</v>
      </c>
      <c r="AD51" s="300">
        <v>2175445.9300000002</v>
      </c>
      <c r="AE51" s="300">
        <v>147344.93</v>
      </c>
      <c r="AI51" s="77">
        <f t="shared" si="0"/>
        <v>1825773.99</v>
      </c>
      <c r="AJ51" s="44">
        <f t="shared" si="1"/>
        <v>248032.43</v>
      </c>
      <c r="AK51" s="32">
        <f t="shared" si="6"/>
        <v>1577741.56</v>
      </c>
      <c r="AL51" s="29">
        <f t="shared" si="2"/>
        <v>5254971.38</v>
      </c>
      <c r="AM51" s="47">
        <f t="shared" si="3"/>
        <v>5206668.8599999994</v>
      </c>
      <c r="AN51" s="32">
        <f t="shared" si="4"/>
        <v>48302.520000000484</v>
      </c>
    </row>
    <row r="52" spans="1:40" x14ac:dyDescent="0.2">
      <c r="A52" s="107" t="s">
        <v>186</v>
      </c>
      <c r="B52" s="107" t="s">
        <v>246</v>
      </c>
      <c r="C52" s="107">
        <v>4858</v>
      </c>
      <c r="D52" s="107" t="s">
        <v>250</v>
      </c>
      <c r="E52" s="62" t="s">
        <v>250</v>
      </c>
      <c r="F52" s="295">
        <v>310227.71000000002</v>
      </c>
      <c r="G52" s="295">
        <v>31800</v>
      </c>
      <c r="H52" s="295">
        <v>0</v>
      </c>
      <c r="J52" s="62">
        <v>445582.4</v>
      </c>
      <c r="K52" s="62">
        <v>510842.72</v>
      </c>
      <c r="M52" s="297">
        <v>0</v>
      </c>
      <c r="N52" s="297">
        <v>0</v>
      </c>
      <c r="O52" s="297">
        <v>195000</v>
      </c>
      <c r="P52" s="297">
        <v>1996.12</v>
      </c>
      <c r="S52" s="62">
        <v>1035.6400000000001</v>
      </c>
      <c r="T52" s="62">
        <v>2647377.69</v>
      </c>
      <c r="V52" s="52">
        <v>2202536.5299999998</v>
      </c>
      <c r="W52" s="52">
        <v>0</v>
      </c>
      <c r="X52" s="52">
        <v>872.97</v>
      </c>
      <c r="Y52" s="52">
        <v>1002234.2</v>
      </c>
      <c r="AA52" s="300">
        <v>1842112.2</v>
      </c>
      <c r="AB52" s="300">
        <v>20612.45</v>
      </c>
      <c r="AC52" s="300">
        <v>0</v>
      </c>
      <c r="AD52" s="300">
        <v>1704087.23</v>
      </c>
      <c r="AE52" s="300">
        <v>195427.7</v>
      </c>
      <c r="AI52" s="77">
        <f t="shared" si="0"/>
        <v>342027.71</v>
      </c>
      <c r="AJ52" s="44">
        <f t="shared" si="1"/>
        <v>196996.12</v>
      </c>
      <c r="AK52" s="32">
        <f t="shared" si="6"/>
        <v>145031.59000000003</v>
      </c>
      <c r="AL52" s="29">
        <f t="shared" si="2"/>
        <v>3205643.7</v>
      </c>
      <c r="AM52" s="47">
        <f t="shared" si="3"/>
        <v>3762239.58</v>
      </c>
      <c r="AN52" s="32">
        <f t="shared" si="4"/>
        <v>-556595.87999999989</v>
      </c>
    </row>
    <row r="53" spans="1:40" x14ac:dyDescent="0.2">
      <c r="A53" s="107" t="s">
        <v>186</v>
      </c>
      <c r="B53" s="107" t="s">
        <v>246</v>
      </c>
      <c r="C53" s="107">
        <v>5652</v>
      </c>
      <c r="D53" s="107" t="s">
        <v>251</v>
      </c>
      <c r="E53" s="62" t="s">
        <v>251</v>
      </c>
      <c r="F53" s="295">
        <v>755774.47</v>
      </c>
      <c r="G53" s="295">
        <v>30000</v>
      </c>
      <c r="H53" s="295">
        <v>23020.39</v>
      </c>
      <c r="J53" s="62">
        <v>396700.66</v>
      </c>
      <c r="K53" s="62">
        <v>428350.4</v>
      </c>
      <c r="M53" s="297">
        <v>0</v>
      </c>
      <c r="N53" s="297">
        <v>0</v>
      </c>
      <c r="O53" s="297">
        <v>380812.64</v>
      </c>
      <c r="P53" s="297">
        <v>1860</v>
      </c>
      <c r="T53" s="62">
        <v>4706462.17</v>
      </c>
      <c r="V53" s="52">
        <v>1530478.42</v>
      </c>
      <c r="W53" s="52">
        <v>0</v>
      </c>
      <c r="X53" s="52">
        <v>1368.61</v>
      </c>
      <c r="Y53" s="52">
        <v>1513205.4</v>
      </c>
      <c r="Z53" s="52">
        <v>159000</v>
      </c>
      <c r="AA53" s="300">
        <v>1828135.4</v>
      </c>
      <c r="AB53" s="300">
        <v>31301</v>
      </c>
      <c r="AC53" s="300">
        <v>0</v>
      </c>
      <c r="AD53" s="300">
        <v>1183973.3799999999</v>
      </c>
      <c r="AE53" s="300">
        <v>198067.87</v>
      </c>
      <c r="AI53" s="77">
        <f t="shared" si="0"/>
        <v>808794.86</v>
      </c>
      <c r="AJ53" s="44">
        <f t="shared" si="1"/>
        <v>382672.64000000001</v>
      </c>
      <c r="AK53" s="32">
        <f t="shared" si="6"/>
        <v>426122.22</v>
      </c>
      <c r="AL53" s="29">
        <f t="shared" si="2"/>
        <v>3204052.4299999997</v>
      </c>
      <c r="AM53" s="47">
        <f t="shared" si="3"/>
        <v>3241477.65</v>
      </c>
      <c r="AN53" s="32">
        <f t="shared" si="4"/>
        <v>-37425.220000000205</v>
      </c>
    </row>
    <row r="54" spans="1:40" x14ac:dyDescent="0.2">
      <c r="A54" s="107" t="s">
        <v>188</v>
      </c>
      <c r="B54" s="107" t="s">
        <v>253</v>
      </c>
      <c r="C54" s="107">
        <v>2823</v>
      </c>
      <c r="D54" s="107" t="s">
        <v>255</v>
      </c>
      <c r="E54" s="62" t="s">
        <v>255</v>
      </c>
      <c r="F54" s="295">
        <v>383084.62</v>
      </c>
      <c r="G54" s="295">
        <v>30968</v>
      </c>
      <c r="H54" s="295">
        <v>79415.23</v>
      </c>
      <c r="J54" s="62">
        <v>1631292.03</v>
      </c>
      <c r="K54" s="62">
        <v>457124.18</v>
      </c>
      <c r="L54" s="62">
        <v>0</v>
      </c>
      <c r="O54" s="297">
        <v>346755</v>
      </c>
      <c r="P54" s="297">
        <v>2245</v>
      </c>
      <c r="S54" s="62">
        <v>953281.74</v>
      </c>
      <c r="T54" s="62">
        <v>954921</v>
      </c>
      <c r="V54" s="52">
        <v>1592411.47</v>
      </c>
      <c r="W54" s="52">
        <v>81500</v>
      </c>
      <c r="X54" s="52">
        <v>1269.77</v>
      </c>
      <c r="Y54" s="52">
        <v>863680</v>
      </c>
      <c r="Z54" s="52">
        <v>752534.67</v>
      </c>
      <c r="AA54" s="300">
        <v>1412363</v>
      </c>
      <c r="AB54" s="300">
        <v>890</v>
      </c>
      <c r="AC54" s="300">
        <v>13730</v>
      </c>
      <c r="AD54" s="300">
        <v>1242307.71</v>
      </c>
      <c r="AE54" s="300">
        <v>196295.88</v>
      </c>
      <c r="AH54" s="300">
        <v>100000</v>
      </c>
      <c r="AI54" s="77">
        <f t="shared" si="0"/>
        <v>493467.85</v>
      </c>
      <c r="AJ54" s="44">
        <f t="shared" si="1"/>
        <v>349000</v>
      </c>
      <c r="AK54" s="32">
        <f t="shared" si="6"/>
        <v>144467.84999999998</v>
      </c>
      <c r="AL54" s="29">
        <f t="shared" si="2"/>
        <v>3291395.91</v>
      </c>
      <c r="AM54" s="47">
        <f t="shared" si="3"/>
        <v>2965586.59</v>
      </c>
      <c r="AN54" s="32">
        <f t="shared" si="4"/>
        <v>325809.3200000003</v>
      </c>
    </row>
    <row r="55" spans="1:40" x14ac:dyDescent="0.2">
      <c r="A55" s="107" t="s">
        <v>188</v>
      </c>
      <c r="B55" s="107" t="s">
        <v>253</v>
      </c>
      <c r="C55" s="107">
        <v>4818</v>
      </c>
      <c r="D55" s="107" t="s">
        <v>256</v>
      </c>
      <c r="E55" s="62" t="s">
        <v>256</v>
      </c>
      <c r="F55" s="295">
        <v>2098656.9300000002</v>
      </c>
      <c r="G55" s="295">
        <v>59840</v>
      </c>
      <c r="H55" s="295">
        <v>23729.16</v>
      </c>
      <c r="J55" s="62">
        <v>783509.68</v>
      </c>
      <c r="K55" s="62">
        <v>473457.69</v>
      </c>
      <c r="O55" s="297">
        <v>89818.63</v>
      </c>
      <c r="P55" s="297">
        <v>2244805.5</v>
      </c>
      <c r="S55" s="62">
        <v>740145.36</v>
      </c>
      <c r="T55" s="62">
        <v>2528782.23</v>
      </c>
      <c r="V55" s="52">
        <v>1275938.92</v>
      </c>
      <c r="W55" s="52">
        <v>0</v>
      </c>
      <c r="X55" s="52">
        <v>3732.72</v>
      </c>
      <c r="Y55" s="52">
        <v>1197100</v>
      </c>
      <c r="Z55" s="52">
        <v>1204624.3600000001</v>
      </c>
      <c r="AA55" s="300">
        <v>1860899</v>
      </c>
      <c r="AB55" s="300">
        <v>73783</v>
      </c>
      <c r="AD55" s="300">
        <v>3681661.07</v>
      </c>
      <c r="AE55" s="300">
        <v>214015.19</v>
      </c>
      <c r="AH55" s="300">
        <v>14330</v>
      </c>
      <c r="AI55" s="77">
        <f t="shared" si="0"/>
        <v>2182226.0900000003</v>
      </c>
      <c r="AJ55" s="44">
        <f t="shared" si="1"/>
        <v>2334624.13</v>
      </c>
      <c r="AK55" s="32">
        <f t="shared" si="6"/>
        <v>-152398.03999999957</v>
      </c>
      <c r="AL55" s="29">
        <f t="shared" si="2"/>
        <v>3681396</v>
      </c>
      <c r="AM55" s="47">
        <f t="shared" si="3"/>
        <v>5844688.2600000007</v>
      </c>
      <c r="AN55" s="32">
        <f t="shared" si="4"/>
        <v>-2163292.2600000007</v>
      </c>
    </row>
    <row r="56" spans="1:40" x14ac:dyDescent="0.2">
      <c r="A56" s="107" t="s">
        <v>188</v>
      </c>
      <c r="B56" s="107" t="s">
        <v>253</v>
      </c>
      <c r="C56" s="107">
        <v>2500</v>
      </c>
      <c r="D56" s="107" t="s">
        <v>257</v>
      </c>
      <c r="E56" s="107" t="s">
        <v>257</v>
      </c>
      <c r="F56" s="296">
        <v>0</v>
      </c>
      <c r="G56" s="296">
        <v>0</v>
      </c>
      <c r="H56" s="296">
        <v>0</v>
      </c>
      <c r="I56" s="296"/>
      <c r="J56" s="62">
        <v>0</v>
      </c>
      <c r="K56" s="62">
        <v>0</v>
      </c>
      <c r="L56"/>
      <c r="M56" s="279"/>
      <c r="N56" s="279"/>
      <c r="O56" s="279"/>
      <c r="P56" s="279"/>
      <c r="Q56"/>
      <c r="R56"/>
      <c r="S56"/>
      <c r="T56"/>
      <c r="U56" s="43"/>
      <c r="V56" s="43">
        <v>0</v>
      </c>
      <c r="W56" s="43">
        <v>0</v>
      </c>
      <c r="X56" s="43">
        <v>0</v>
      </c>
      <c r="Y56" s="43">
        <v>0</v>
      </c>
      <c r="Z56" s="43">
        <v>0</v>
      </c>
      <c r="AA56" s="281">
        <v>0</v>
      </c>
      <c r="AB56" s="281">
        <v>0</v>
      </c>
      <c r="AC56" s="281"/>
      <c r="AD56" s="281">
        <v>0</v>
      </c>
      <c r="AE56" s="281">
        <v>0</v>
      </c>
      <c r="AF56" s="281"/>
      <c r="AG56" s="281"/>
      <c r="AH56" s="281"/>
      <c r="AI56" s="77">
        <f t="shared" si="0"/>
        <v>0</v>
      </c>
      <c r="AJ56" s="44">
        <f t="shared" si="1"/>
        <v>0</v>
      </c>
      <c r="AK56" s="32">
        <f t="shared" si="6"/>
        <v>0</v>
      </c>
      <c r="AL56" s="29">
        <f t="shared" si="2"/>
        <v>0</v>
      </c>
      <c r="AM56" s="47">
        <f t="shared" si="3"/>
        <v>0</v>
      </c>
      <c r="AN56" s="32">
        <f t="shared" si="4"/>
        <v>0</v>
      </c>
    </row>
    <row r="57" spans="1:40" x14ac:dyDescent="0.2">
      <c r="A57" s="107" t="s">
        <v>188</v>
      </c>
      <c r="B57" s="107" t="s">
        <v>253</v>
      </c>
      <c r="C57" s="107">
        <v>4429</v>
      </c>
      <c r="D57" s="107" t="s">
        <v>258</v>
      </c>
      <c r="E57" s="62" t="s">
        <v>258</v>
      </c>
      <c r="F57" s="295">
        <v>607166.64</v>
      </c>
      <c r="G57" s="295">
        <v>33800</v>
      </c>
      <c r="H57" s="295">
        <v>44607.05</v>
      </c>
      <c r="J57" s="62">
        <v>626498.31000000006</v>
      </c>
      <c r="K57" s="62">
        <v>499312.78</v>
      </c>
      <c r="O57" s="297">
        <v>353500</v>
      </c>
      <c r="P57" s="297">
        <v>2397</v>
      </c>
      <c r="S57" s="62">
        <v>-248291.97</v>
      </c>
      <c r="T57" s="62">
        <v>1946573.94</v>
      </c>
      <c r="V57" s="52">
        <v>1857875</v>
      </c>
      <c r="X57" s="52">
        <v>844.81</v>
      </c>
      <c r="Y57" s="52">
        <v>1169450</v>
      </c>
      <c r="Z57" s="52">
        <v>107500</v>
      </c>
      <c r="AA57" s="300">
        <v>1895305</v>
      </c>
      <c r="AB57" s="300">
        <v>61905</v>
      </c>
      <c r="AC57" s="300">
        <v>0</v>
      </c>
      <c r="AD57" s="300">
        <v>1131748.2</v>
      </c>
      <c r="AE57" s="300">
        <v>288293.8</v>
      </c>
      <c r="AI57" s="77">
        <f t="shared" si="0"/>
        <v>685573.69000000006</v>
      </c>
      <c r="AJ57" s="44">
        <f t="shared" si="1"/>
        <v>355897</v>
      </c>
      <c r="AK57" s="32">
        <f t="shared" si="6"/>
        <v>329676.69000000006</v>
      </c>
      <c r="AL57" s="29">
        <f t="shared" si="2"/>
        <v>3135669.81</v>
      </c>
      <c r="AM57" s="47">
        <f t="shared" si="3"/>
        <v>3377252</v>
      </c>
      <c r="AN57" s="32">
        <f t="shared" si="4"/>
        <v>-241582.18999999994</v>
      </c>
    </row>
    <row r="58" spans="1:40" x14ac:dyDescent="0.2">
      <c r="A58" s="107" t="s">
        <v>188</v>
      </c>
      <c r="B58" s="107" t="s">
        <v>253</v>
      </c>
      <c r="C58" s="107">
        <v>3247</v>
      </c>
      <c r="D58" s="107" t="s">
        <v>259</v>
      </c>
      <c r="E58" s="62" t="s">
        <v>259</v>
      </c>
      <c r="F58" s="295">
        <v>336475.18</v>
      </c>
      <c r="G58" s="295">
        <v>5960</v>
      </c>
      <c r="H58" s="295">
        <v>41175.46</v>
      </c>
      <c r="J58" s="62">
        <v>241459.03</v>
      </c>
      <c r="K58" s="62">
        <v>116689.45</v>
      </c>
      <c r="M58" s="297">
        <v>0</v>
      </c>
      <c r="N58" s="297">
        <v>6092</v>
      </c>
      <c r="O58" s="297">
        <v>87300</v>
      </c>
      <c r="P58" s="297">
        <v>-7378</v>
      </c>
      <c r="S58" s="62">
        <v>-295573.74</v>
      </c>
      <c r="T58" s="62">
        <v>980950.37</v>
      </c>
      <c r="V58" s="52">
        <v>875298.04</v>
      </c>
      <c r="W58" s="52">
        <v>9000</v>
      </c>
      <c r="X58" s="52">
        <v>299.14999999999998</v>
      </c>
      <c r="Y58" s="52">
        <v>1102000</v>
      </c>
      <c r="Z58" s="52">
        <v>116500</v>
      </c>
      <c r="AA58" s="300">
        <v>1270469</v>
      </c>
      <c r="AB58" s="300">
        <v>25662</v>
      </c>
      <c r="AC58" s="300">
        <v>0</v>
      </c>
      <c r="AD58" s="300">
        <v>760497.25</v>
      </c>
      <c r="AE58" s="300">
        <v>63884.45</v>
      </c>
      <c r="AI58" s="77">
        <f t="shared" si="0"/>
        <v>383610.64</v>
      </c>
      <c r="AJ58" s="44">
        <f t="shared" si="1"/>
        <v>86014</v>
      </c>
      <c r="AK58" s="32">
        <f t="shared" si="6"/>
        <v>297596.64</v>
      </c>
      <c r="AL58" s="29">
        <f t="shared" si="2"/>
        <v>2103097.19</v>
      </c>
      <c r="AM58" s="47">
        <f t="shared" si="3"/>
        <v>2120512.7000000002</v>
      </c>
      <c r="AN58" s="32">
        <f t="shared" si="4"/>
        <v>-17415.510000000242</v>
      </c>
    </row>
    <row r="59" spans="1:40" x14ac:dyDescent="0.2">
      <c r="A59" s="121" t="s">
        <v>188</v>
      </c>
      <c r="B59" s="121" t="s">
        <v>253</v>
      </c>
      <c r="C59" s="121">
        <v>1126</v>
      </c>
      <c r="D59" s="121" t="s">
        <v>260</v>
      </c>
      <c r="E59" s="293" t="s">
        <v>260</v>
      </c>
      <c r="F59" s="296">
        <v>0</v>
      </c>
      <c r="G59" s="296">
        <v>0</v>
      </c>
      <c r="H59" s="296">
        <v>0</v>
      </c>
      <c r="I59" s="296"/>
      <c r="J59" s="62">
        <v>0</v>
      </c>
      <c r="K59" s="62">
        <v>0</v>
      </c>
      <c r="L59" s="294"/>
      <c r="M59" s="298">
        <v>0</v>
      </c>
      <c r="N59" s="298">
        <v>0</v>
      </c>
      <c r="O59" s="298">
        <v>0</v>
      </c>
      <c r="P59" s="298">
        <v>0</v>
      </c>
      <c r="Q59" s="294"/>
      <c r="R59" s="294"/>
      <c r="S59" s="294"/>
      <c r="T59" s="294"/>
      <c r="U59" s="299"/>
      <c r="V59" s="299">
        <v>0</v>
      </c>
      <c r="W59" s="299">
        <v>0</v>
      </c>
      <c r="X59" s="299">
        <v>0</v>
      </c>
      <c r="Y59" s="299">
        <v>0</v>
      </c>
      <c r="Z59" s="299">
        <v>0</v>
      </c>
      <c r="AA59" s="301">
        <v>0</v>
      </c>
      <c r="AB59" s="301">
        <v>0</v>
      </c>
      <c r="AC59" s="301">
        <v>0</v>
      </c>
      <c r="AD59" s="301">
        <v>0</v>
      </c>
      <c r="AE59" s="301">
        <v>0</v>
      </c>
      <c r="AF59" s="301"/>
      <c r="AG59" s="301"/>
      <c r="AH59" s="301"/>
      <c r="AI59" s="77">
        <f t="shared" si="0"/>
        <v>0</v>
      </c>
      <c r="AJ59" s="44">
        <f t="shared" si="1"/>
        <v>0</v>
      </c>
      <c r="AK59" s="32">
        <f t="shared" si="6"/>
        <v>0</v>
      </c>
      <c r="AL59" s="29">
        <f t="shared" si="2"/>
        <v>0</v>
      </c>
      <c r="AM59" s="47">
        <f t="shared" si="3"/>
        <v>0</v>
      </c>
      <c r="AN59" s="32">
        <f t="shared" si="4"/>
        <v>0</v>
      </c>
    </row>
    <row r="60" spans="1:40" s="75" customFormat="1" x14ac:dyDescent="0.2">
      <c r="A60" s="107" t="s">
        <v>190</v>
      </c>
      <c r="B60" s="107" t="s">
        <v>262</v>
      </c>
      <c r="C60" s="107">
        <v>3728</v>
      </c>
      <c r="D60" s="107" t="s">
        <v>264</v>
      </c>
      <c r="E60" s="62" t="s">
        <v>264</v>
      </c>
      <c r="F60" s="295">
        <v>175473.27</v>
      </c>
      <c r="G60" s="295">
        <v>24309</v>
      </c>
      <c r="H60" s="295">
        <v>11683.34</v>
      </c>
      <c r="I60" s="295"/>
      <c r="J60" s="62">
        <v>854174.98</v>
      </c>
      <c r="K60" s="62">
        <v>-470938.93</v>
      </c>
      <c r="L60" s="62"/>
      <c r="M60" s="297">
        <v>49591</v>
      </c>
      <c r="N60" s="297">
        <v>81923.37</v>
      </c>
      <c r="O60" s="297">
        <v>250319</v>
      </c>
      <c r="P60" s="297">
        <v>0</v>
      </c>
      <c r="Q60" s="62"/>
      <c r="R60" s="62"/>
      <c r="S60" s="62"/>
      <c r="T60" s="62"/>
      <c r="U60" s="52"/>
      <c r="V60" s="52">
        <v>1250792.1499999999</v>
      </c>
      <c r="W60" s="52">
        <v>0</v>
      </c>
      <c r="X60" s="52">
        <v>396.15</v>
      </c>
      <c r="Y60" s="52">
        <v>784891.5</v>
      </c>
      <c r="Z60" s="52">
        <v>0</v>
      </c>
      <c r="AA60" s="300">
        <v>1331373.46</v>
      </c>
      <c r="AB60" s="300">
        <v>5840</v>
      </c>
      <c r="AC60" s="300">
        <v>28818</v>
      </c>
      <c r="AD60" s="300">
        <v>845607.09</v>
      </c>
      <c r="AE60" s="300">
        <v>225112.14</v>
      </c>
      <c r="AF60" s="300"/>
      <c r="AG60" s="300"/>
      <c r="AH60" s="300"/>
      <c r="AI60" s="77">
        <f t="shared" ref="AI60:AI71" si="7">SUM(F60:I60)</f>
        <v>211465.61</v>
      </c>
      <c r="AJ60" s="44">
        <f t="shared" ref="AJ60:AJ71" si="8">SUM(M60:P60)</f>
        <v>381833.37</v>
      </c>
      <c r="AK60" s="32">
        <f t="shared" si="6"/>
        <v>-170367.76</v>
      </c>
      <c r="AL60" s="29">
        <f t="shared" ref="AL60:AL71" si="9">SUM(U60:Z60)</f>
        <v>2036079.7999999998</v>
      </c>
      <c r="AM60" s="47">
        <f t="shared" ref="AM60:AM71" si="10">SUM(AA60:AH60)</f>
        <v>2436750.69</v>
      </c>
      <c r="AN60" s="32">
        <f t="shared" si="4"/>
        <v>-400670.89000000013</v>
      </c>
    </row>
    <row r="61" spans="1:40" x14ac:dyDescent="0.2">
      <c r="A61" s="107" t="s">
        <v>190</v>
      </c>
      <c r="B61" s="107" t="s">
        <v>262</v>
      </c>
      <c r="C61" s="107">
        <v>3543</v>
      </c>
      <c r="D61" s="107" t="s">
        <v>265</v>
      </c>
      <c r="E61" s="62" t="s">
        <v>265</v>
      </c>
      <c r="F61" s="295">
        <v>531029.53</v>
      </c>
      <c r="G61" s="295">
        <v>136321</v>
      </c>
      <c r="H61" s="295">
        <v>205822.75</v>
      </c>
      <c r="J61" s="62">
        <v>736153.17</v>
      </c>
      <c r="K61" s="62">
        <v>-102985.92</v>
      </c>
      <c r="M61" s="297">
        <v>125737</v>
      </c>
      <c r="N61" s="297">
        <v>8825</v>
      </c>
      <c r="O61" s="297">
        <v>96963</v>
      </c>
      <c r="P61" s="297">
        <v>9966</v>
      </c>
      <c r="S61" s="62">
        <v>95260.28</v>
      </c>
      <c r="T61" s="62">
        <v>1549075.07</v>
      </c>
      <c r="U61" s="52">
        <v>159.38999999999999</v>
      </c>
      <c r="V61" s="52">
        <v>1820927.55</v>
      </c>
      <c r="W61" s="52">
        <v>230987</v>
      </c>
      <c r="X61" s="52">
        <v>1132.3</v>
      </c>
      <c r="Y61" s="52">
        <v>1080109.6000000001</v>
      </c>
      <c r="Z61" s="52">
        <v>269000</v>
      </c>
      <c r="AA61" s="300">
        <v>1470239.6</v>
      </c>
      <c r="AB61" s="300">
        <v>0</v>
      </c>
      <c r="AC61" s="300">
        <v>0</v>
      </c>
      <c r="AD61" s="300">
        <v>1424479.12</v>
      </c>
      <c r="AE61" s="300">
        <v>450247.03</v>
      </c>
      <c r="AI61" s="77">
        <f t="shared" si="7"/>
        <v>873173.28</v>
      </c>
      <c r="AJ61" s="44">
        <f t="shared" si="8"/>
        <v>241491</v>
      </c>
      <c r="AK61" s="32">
        <f t="shared" si="6"/>
        <v>631682.28</v>
      </c>
      <c r="AL61" s="29">
        <f t="shared" si="9"/>
        <v>3402315.84</v>
      </c>
      <c r="AM61" s="47">
        <f t="shared" si="10"/>
        <v>3344965.75</v>
      </c>
      <c r="AN61" s="32">
        <f t="shared" si="4"/>
        <v>57350.089999999851</v>
      </c>
    </row>
    <row r="62" spans="1:40" x14ac:dyDescent="0.2">
      <c r="A62" s="107" t="s">
        <v>190</v>
      </c>
      <c r="B62" s="107" t="s">
        <v>262</v>
      </c>
      <c r="C62" s="107">
        <v>6330</v>
      </c>
      <c r="D62" s="107" t="s">
        <v>266</v>
      </c>
      <c r="E62" s="62" t="s">
        <v>266</v>
      </c>
      <c r="F62" s="295">
        <v>702831.4</v>
      </c>
      <c r="G62" s="295">
        <v>881031</v>
      </c>
      <c r="H62" s="295">
        <v>65553.509999999995</v>
      </c>
      <c r="J62" s="62">
        <v>42472.82</v>
      </c>
      <c r="K62" s="62">
        <v>169117.03</v>
      </c>
      <c r="N62" s="297">
        <v>86250</v>
      </c>
      <c r="O62" s="297">
        <v>770364</v>
      </c>
      <c r="P62" s="297">
        <v>895001.68</v>
      </c>
      <c r="T62" s="62">
        <v>3406179.86</v>
      </c>
      <c r="V62" s="52">
        <v>1689433.43</v>
      </c>
      <c r="W62" s="52">
        <v>190000</v>
      </c>
      <c r="X62" s="52">
        <v>321.64</v>
      </c>
      <c r="Y62" s="52">
        <v>1114328.2</v>
      </c>
      <c r="Z62" s="52">
        <v>182400</v>
      </c>
      <c r="AA62" s="300">
        <v>1779848.2</v>
      </c>
      <c r="AB62" s="300">
        <v>0</v>
      </c>
      <c r="AC62" s="300">
        <v>0</v>
      </c>
      <c r="AD62" s="300">
        <v>1545752.48</v>
      </c>
      <c r="AE62" s="300">
        <v>178687.41</v>
      </c>
      <c r="AI62" s="77">
        <f t="shared" si="7"/>
        <v>1649415.91</v>
      </c>
      <c r="AJ62" s="44">
        <f t="shared" si="8"/>
        <v>1751615.6800000002</v>
      </c>
      <c r="AK62" s="32">
        <f t="shared" si="6"/>
        <v>-102199.77000000025</v>
      </c>
      <c r="AL62" s="29">
        <f t="shared" si="9"/>
        <v>3176483.2699999996</v>
      </c>
      <c r="AM62" s="47">
        <f t="shared" si="10"/>
        <v>3504288.09</v>
      </c>
      <c r="AN62" s="32">
        <f t="shared" si="4"/>
        <v>-327804.8200000003</v>
      </c>
    </row>
    <row r="63" spans="1:40" x14ac:dyDescent="0.2">
      <c r="A63" s="107" t="s">
        <v>190</v>
      </c>
      <c r="B63" s="107" t="s">
        <v>262</v>
      </c>
      <c r="C63" s="107">
        <v>3421</v>
      </c>
      <c r="D63" s="107" t="s">
        <v>267</v>
      </c>
      <c r="E63" s="62" t="s">
        <v>267</v>
      </c>
      <c r="F63" s="295">
        <v>310816.7</v>
      </c>
      <c r="G63" s="295">
        <v>117515</v>
      </c>
      <c r="H63" s="295">
        <v>19638.77</v>
      </c>
      <c r="J63" s="62">
        <v>207005.97</v>
      </c>
      <c r="K63" s="62">
        <v>147059.67000000001</v>
      </c>
      <c r="M63" s="297">
        <v>0</v>
      </c>
      <c r="N63" s="297">
        <v>13325</v>
      </c>
      <c r="O63" s="297">
        <v>402813</v>
      </c>
      <c r="T63" s="62">
        <v>1679166.57</v>
      </c>
      <c r="V63" s="52">
        <v>1361589.32</v>
      </c>
      <c r="W63" s="52">
        <v>0</v>
      </c>
      <c r="X63" s="52">
        <v>316.01</v>
      </c>
      <c r="Y63" s="52">
        <v>112172.6</v>
      </c>
      <c r="Z63" s="52">
        <v>0</v>
      </c>
      <c r="AA63" s="300">
        <v>396600.6</v>
      </c>
      <c r="AB63" s="300">
        <v>0</v>
      </c>
      <c r="AC63" s="300">
        <v>17896</v>
      </c>
      <c r="AD63" s="300">
        <v>916828.6</v>
      </c>
      <c r="AE63" s="300">
        <v>166820.82999999999</v>
      </c>
      <c r="AI63" s="77">
        <f t="shared" si="7"/>
        <v>447970.47000000003</v>
      </c>
      <c r="AJ63" s="44">
        <f t="shared" si="8"/>
        <v>416138</v>
      </c>
      <c r="AK63" s="32">
        <f t="shared" si="6"/>
        <v>31832.47000000003</v>
      </c>
      <c r="AL63" s="29">
        <f t="shared" si="9"/>
        <v>1474077.9300000002</v>
      </c>
      <c r="AM63" s="47">
        <f t="shared" si="10"/>
        <v>1498146.03</v>
      </c>
      <c r="AN63" s="32">
        <f t="shared" si="4"/>
        <v>-24068.09999999986</v>
      </c>
    </row>
    <row r="64" spans="1:40" x14ac:dyDescent="0.2">
      <c r="A64" s="107" t="s">
        <v>190</v>
      </c>
      <c r="B64" s="107" t="s">
        <v>262</v>
      </c>
      <c r="C64" s="107">
        <v>3591</v>
      </c>
      <c r="D64" s="107" t="s">
        <v>268</v>
      </c>
      <c r="E64" s="62" t="s">
        <v>268</v>
      </c>
      <c r="F64" s="295">
        <v>94916.35</v>
      </c>
      <c r="G64" s="295">
        <v>2613</v>
      </c>
      <c r="H64" s="295">
        <v>47436.67</v>
      </c>
      <c r="J64" s="62">
        <v>558593.82999999996</v>
      </c>
      <c r="K64" s="62">
        <v>260789.81</v>
      </c>
      <c r="M64" s="297">
        <v>0</v>
      </c>
      <c r="N64" s="297">
        <v>25725</v>
      </c>
      <c r="O64" s="297">
        <v>38700</v>
      </c>
      <c r="P64" s="297">
        <v>31000</v>
      </c>
      <c r="T64" s="62">
        <v>1290095.46</v>
      </c>
      <c r="V64" s="52">
        <v>1685419.49</v>
      </c>
      <c r="W64" s="52">
        <v>0</v>
      </c>
      <c r="X64" s="52">
        <v>231.96</v>
      </c>
      <c r="Y64" s="52">
        <v>706237</v>
      </c>
      <c r="Z64" s="52">
        <v>111400</v>
      </c>
      <c r="AA64" s="300">
        <v>1235007</v>
      </c>
      <c r="AB64" s="300">
        <v>0</v>
      </c>
      <c r="AC64" s="300">
        <v>0</v>
      </c>
      <c r="AD64" s="300">
        <v>989759.18</v>
      </c>
      <c r="AE64" s="300">
        <v>133707.39000000001</v>
      </c>
      <c r="AI64" s="77">
        <f t="shared" si="7"/>
        <v>144966.02000000002</v>
      </c>
      <c r="AJ64" s="44">
        <f t="shared" si="8"/>
        <v>95425</v>
      </c>
      <c r="AK64" s="32">
        <f t="shared" si="6"/>
        <v>49541.020000000019</v>
      </c>
      <c r="AL64" s="29">
        <f t="shared" si="9"/>
        <v>2503288.4500000002</v>
      </c>
      <c r="AM64" s="47">
        <f t="shared" si="10"/>
        <v>2358473.5700000003</v>
      </c>
      <c r="AN64" s="32">
        <f t="shared" si="4"/>
        <v>144814.87999999989</v>
      </c>
    </row>
    <row r="65" spans="1:40" x14ac:dyDescent="0.2">
      <c r="A65" s="107" t="s">
        <v>190</v>
      </c>
      <c r="B65" s="107" t="s">
        <v>262</v>
      </c>
      <c r="C65" s="107">
        <v>4772</v>
      </c>
      <c r="D65" s="107" t="s">
        <v>269</v>
      </c>
      <c r="E65" s="62" t="s">
        <v>269</v>
      </c>
      <c r="F65" s="295">
        <v>464356.44</v>
      </c>
      <c r="G65" s="295">
        <v>0</v>
      </c>
      <c r="H65" s="295">
        <v>80242.34</v>
      </c>
      <c r="J65" s="62">
        <v>46564.86</v>
      </c>
      <c r="K65" s="62">
        <v>110291.15</v>
      </c>
      <c r="M65" s="297">
        <v>7473</v>
      </c>
      <c r="N65" s="297">
        <v>55075</v>
      </c>
      <c r="O65" s="297">
        <v>132424</v>
      </c>
      <c r="P65" s="297">
        <v>4975</v>
      </c>
      <c r="S65" s="62">
        <v>-1474426.49</v>
      </c>
      <c r="T65" s="62">
        <v>2056145.55</v>
      </c>
      <c r="V65" s="52">
        <v>1742727.3</v>
      </c>
      <c r="W65" s="52">
        <v>0</v>
      </c>
      <c r="X65" s="52">
        <v>799.51</v>
      </c>
      <c r="Y65" s="52">
        <v>1736537</v>
      </c>
      <c r="Z65" s="52">
        <v>7500</v>
      </c>
      <c r="AA65" s="300">
        <v>2153147</v>
      </c>
      <c r="AB65" s="300">
        <v>0</v>
      </c>
      <c r="AC65" s="300">
        <v>23592</v>
      </c>
      <c r="AD65" s="300">
        <v>899065.03</v>
      </c>
      <c r="AE65" s="300">
        <v>314623.05</v>
      </c>
      <c r="AI65" s="77">
        <f t="shared" si="7"/>
        <v>544598.78</v>
      </c>
      <c r="AJ65" s="44">
        <f t="shared" si="8"/>
        <v>199947</v>
      </c>
      <c r="AK65" s="32">
        <f t="shared" si="6"/>
        <v>344651.78</v>
      </c>
      <c r="AL65" s="29">
        <f t="shared" si="9"/>
        <v>3487563.81</v>
      </c>
      <c r="AM65" s="47">
        <f t="shared" si="10"/>
        <v>3390427.08</v>
      </c>
      <c r="AN65" s="32">
        <f t="shared" si="4"/>
        <v>97136.729999999981</v>
      </c>
    </row>
    <row r="66" spans="1:40" x14ac:dyDescent="0.2">
      <c r="A66" s="107" t="s">
        <v>192</v>
      </c>
      <c r="B66" s="107" t="s">
        <v>271</v>
      </c>
      <c r="C66" s="107">
        <v>5834</v>
      </c>
      <c r="D66" s="107" t="s">
        <v>273</v>
      </c>
      <c r="E66" s="292" t="s">
        <v>273</v>
      </c>
      <c r="F66" s="295">
        <v>385205.3</v>
      </c>
      <c r="G66" s="295">
        <v>4540</v>
      </c>
      <c r="H66" s="295">
        <v>97059.26</v>
      </c>
      <c r="J66" s="62">
        <v>809236.57</v>
      </c>
      <c r="K66" s="62">
        <v>503106.29</v>
      </c>
      <c r="M66" s="297">
        <v>12700</v>
      </c>
      <c r="N66" s="297">
        <v>14942.17</v>
      </c>
      <c r="O66" s="297">
        <v>149470</v>
      </c>
      <c r="P66" s="297">
        <v>11675</v>
      </c>
      <c r="S66" s="62">
        <v>-233564.22</v>
      </c>
      <c r="T66" s="62">
        <v>2912713.08</v>
      </c>
      <c r="V66" s="52">
        <v>2060761.47</v>
      </c>
      <c r="W66" s="52">
        <v>435121</v>
      </c>
      <c r="X66" s="52">
        <v>1251.49</v>
      </c>
      <c r="Y66" s="52">
        <v>0</v>
      </c>
      <c r="Z66" s="52">
        <v>20000</v>
      </c>
      <c r="AA66" s="300">
        <v>865150</v>
      </c>
      <c r="AB66" s="300">
        <v>0</v>
      </c>
      <c r="AC66" s="300">
        <v>28070</v>
      </c>
      <c r="AD66" s="300">
        <v>1953634.26</v>
      </c>
      <c r="AE66" s="300">
        <v>317755.43</v>
      </c>
      <c r="AI66" s="77">
        <f t="shared" si="7"/>
        <v>486804.56</v>
      </c>
      <c r="AJ66" s="44">
        <f t="shared" si="8"/>
        <v>188787.16999999998</v>
      </c>
      <c r="AK66" s="32">
        <f t="shared" si="6"/>
        <v>298017.39</v>
      </c>
      <c r="AL66" s="29">
        <f t="shared" si="9"/>
        <v>2517133.96</v>
      </c>
      <c r="AM66" s="47">
        <f t="shared" si="10"/>
        <v>3164609.69</v>
      </c>
      <c r="AN66" s="32">
        <f t="shared" si="4"/>
        <v>-647475.73</v>
      </c>
    </row>
    <row r="67" spans="1:40" x14ac:dyDescent="0.2">
      <c r="A67" s="107" t="s">
        <v>192</v>
      </c>
      <c r="B67" s="107" t="s">
        <v>271</v>
      </c>
      <c r="C67" s="107">
        <v>4475</v>
      </c>
      <c r="D67" s="107" t="s">
        <v>274</v>
      </c>
      <c r="E67" s="292" t="s">
        <v>274</v>
      </c>
      <c r="F67" s="295">
        <v>484416.39</v>
      </c>
      <c r="G67" s="295">
        <v>9450</v>
      </c>
      <c r="H67" s="295">
        <v>49675.11</v>
      </c>
      <c r="J67" s="62">
        <v>915591.05</v>
      </c>
      <c r="K67" s="62">
        <v>583987.36</v>
      </c>
      <c r="M67" s="297">
        <v>6500</v>
      </c>
      <c r="N67" s="297">
        <v>12624.9</v>
      </c>
      <c r="O67" s="297">
        <v>101000</v>
      </c>
      <c r="P67" s="297">
        <v>1916.07</v>
      </c>
      <c r="S67" s="62">
        <v>617920.51</v>
      </c>
      <c r="T67" s="62">
        <v>1364480.05</v>
      </c>
      <c r="V67" s="52">
        <v>1593792.18</v>
      </c>
      <c r="W67" s="52">
        <v>23616</v>
      </c>
      <c r="X67" s="52">
        <v>877.4</v>
      </c>
      <c r="Y67" s="52">
        <v>0</v>
      </c>
      <c r="Z67" s="52">
        <v>30000</v>
      </c>
      <c r="AA67" s="300">
        <v>619340</v>
      </c>
      <c r="AB67" s="300">
        <v>0</v>
      </c>
      <c r="AC67" s="300">
        <v>0</v>
      </c>
      <c r="AD67" s="300">
        <v>856118.25</v>
      </c>
      <c r="AE67" s="300">
        <v>221553.43</v>
      </c>
      <c r="AI67" s="77">
        <f t="shared" si="7"/>
        <v>543541.5</v>
      </c>
      <c r="AJ67" s="44">
        <f t="shared" si="8"/>
        <v>122040.97</v>
      </c>
      <c r="AK67" s="32">
        <f t="shared" si="6"/>
        <v>421500.53</v>
      </c>
      <c r="AL67" s="29">
        <f t="shared" si="9"/>
        <v>1648285.5799999998</v>
      </c>
      <c r="AM67" s="47">
        <f t="shared" si="10"/>
        <v>1697011.68</v>
      </c>
      <c r="AN67" s="32">
        <f t="shared" si="4"/>
        <v>-48726.100000000093</v>
      </c>
    </row>
    <row r="68" spans="1:40" x14ac:dyDescent="0.2">
      <c r="A68" s="107" t="s">
        <v>192</v>
      </c>
      <c r="B68" s="107" t="s">
        <v>271</v>
      </c>
      <c r="C68" s="107">
        <v>1990</v>
      </c>
      <c r="D68" s="107" t="s">
        <v>275</v>
      </c>
      <c r="E68" s="292" t="s">
        <v>275</v>
      </c>
      <c r="F68" s="295">
        <v>93567.54</v>
      </c>
      <c r="G68" s="295">
        <v>0</v>
      </c>
      <c r="H68" s="295">
        <v>18306.57</v>
      </c>
      <c r="J68" s="62">
        <v>899755.02</v>
      </c>
      <c r="K68" s="62">
        <v>303148.89</v>
      </c>
      <c r="M68" s="297">
        <v>10950</v>
      </c>
      <c r="N68" s="297">
        <v>15632.37</v>
      </c>
      <c r="P68" s="297">
        <v>1784.95</v>
      </c>
      <c r="Q68" s="62">
        <v>40200</v>
      </c>
      <c r="R68" s="62">
        <v>-729998.35</v>
      </c>
      <c r="T68" s="62">
        <v>2067672.51</v>
      </c>
      <c r="V68" s="52">
        <v>1194557.4099999999</v>
      </c>
      <c r="W68" s="52">
        <v>27416</v>
      </c>
      <c r="X68" s="52">
        <v>326.51</v>
      </c>
      <c r="Y68" s="52">
        <v>0</v>
      </c>
      <c r="AA68" s="300">
        <v>286811</v>
      </c>
      <c r="AB68" s="300">
        <v>0</v>
      </c>
      <c r="AC68" s="300">
        <v>0</v>
      </c>
      <c r="AD68" s="300">
        <v>634171.21</v>
      </c>
      <c r="AE68" s="300">
        <v>250146.17</v>
      </c>
      <c r="AH68" s="300">
        <v>47000</v>
      </c>
      <c r="AI68" s="77">
        <f t="shared" si="7"/>
        <v>111874.10999999999</v>
      </c>
      <c r="AJ68" s="44">
        <f t="shared" si="8"/>
        <v>28367.320000000003</v>
      </c>
      <c r="AK68" s="32">
        <f t="shared" si="6"/>
        <v>83506.789999999979</v>
      </c>
      <c r="AL68" s="29">
        <f t="shared" si="9"/>
        <v>1222299.92</v>
      </c>
      <c r="AM68" s="47">
        <f t="shared" si="10"/>
        <v>1218128.3799999999</v>
      </c>
      <c r="AN68" s="32">
        <f t="shared" si="4"/>
        <v>4171.5400000000373</v>
      </c>
    </row>
    <row r="69" spans="1:40" x14ac:dyDescent="0.2">
      <c r="A69" s="107" t="s">
        <v>192</v>
      </c>
      <c r="B69" s="107" t="s">
        <v>271</v>
      </c>
      <c r="C69" s="107">
        <v>5043</v>
      </c>
      <c r="D69" s="107" t="s">
        <v>276</v>
      </c>
      <c r="E69" s="292" t="s">
        <v>276</v>
      </c>
      <c r="F69" s="295">
        <v>379365.5</v>
      </c>
      <c r="G69" s="295">
        <v>0</v>
      </c>
      <c r="H69" s="295">
        <v>9853.4699999999993</v>
      </c>
      <c r="J69" s="62">
        <v>815601.36</v>
      </c>
      <c r="K69" s="62">
        <v>611273.24</v>
      </c>
      <c r="M69" s="297">
        <v>0</v>
      </c>
      <c r="N69" s="297">
        <v>57187</v>
      </c>
      <c r="O69" s="297">
        <v>0</v>
      </c>
      <c r="S69" s="62">
        <v>-466933.72</v>
      </c>
      <c r="T69" s="62">
        <v>2226508.67</v>
      </c>
      <c r="V69" s="52">
        <v>1967647.65</v>
      </c>
      <c r="W69" s="52">
        <v>0</v>
      </c>
      <c r="X69" s="52">
        <v>505.79</v>
      </c>
      <c r="Y69" s="52">
        <v>135000</v>
      </c>
      <c r="Z69" s="52">
        <v>8000</v>
      </c>
      <c r="AA69" s="300">
        <v>509698</v>
      </c>
      <c r="AB69" s="300">
        <v>0</v>
      </c>
      <c r="AC69" s="300">
        <v>10422</v>
      </c>
      <c r="AD69" s="300">
        <v>1100912.24</v>
      </c>
      <c r="AE69" s="300">
        <v>283199.58</v>
      </c>
      <c r="AI69" s="77">
        <f t="shared" si="7"/>
        <v>389218.97</v>
      </c>
      <c r="AJ69" s="44">
        <f t="shared" si="8"/>
        <v>57187</v>
      </c>
      <c r="AK69" s="32">
        <f t="shared" si="6"/>
        <v>332031.96999999997</v>
      </c>
      <c r="AL69" s="29">
        <f t="shared" si="9"/>
        <v>2111153.44</v>
      </c>
      <c r="AM69" s="47">
        <f t="shared" si="10"/>
        <v>1904231.82</v>
      </c>
      <c r="AN69" s="32">
        <f t="shared" si="4"/>
        <v>206921.61999999988</v>
      </c>
    </row>
    <row r="70" spans="1:40" x14ac:dyDescent="0.2">
      <c r="A70" s="107" t="s">
        <v>192</v>
      </c>
      <c r="B70" s="107" t="s">
        <v>271</v>
      </c>
      <c r="C70" s="107">
        <v>5442</v>
      </c>
      <c r="D70" s="107" t="s">
        <v>277</v>
      </c>
      <c r="E70" s="62" t="s">
        <v>277</v>
      </c>
      <c r="F70" s="295">
        <v>313174.84999999998</v>
      </c>
      <c r="G70" s="295">
        <v>30870</v>
      </c>
      <c r="H70" s="295">
        <v>34175.83</v>
      </c>
      <c r="J70" s="62">
        <v>516782.27</v>
      </c>
      <c r="K70" s="62">
        <v>820130.36</v>
      </c>
      <c r="M70" s="297">
        <v>22530</v>
      </c>
      <c r="N70" s="297">
        <v>16120.91</v>
      </c>
      <c r="O70" s="297">
        <v>134155</v>
      </c>
      <c r="P70" s="297">
        <v>323.5</v>
      </c>
      <c r="S70" s="62">
        <v>648.83000000000004</v>
      </c>
      <c r="T70" s="62">
        <v>2114406.96</v>
      </c>
      <c r="V70" s="52">
        <v>1940861.45</v>
      </c>
      <c r="W70" s="52">
        <v>94780</v>
      </c>
      <c r="X70" s="52">
        <v>1485.99</v>
      </c>
      <c r="Y70" s="52">
        <v>0</v>
      </c>
      <c r="Z70" s="52">
        <v>0</v>
      </c>
      <c r="AA70" s="300">
        <v>593796</v>
      </c>
      <c r="AB70" s="300">
        <v>40352</v>
      </c>
      <c r="AC70" s="300">
        <v>5408</v>
      </c>
      <c r="AD70" s="300">
        <v>1193053.51</v>
      </c>
      <c r="AE70" s="300">
        <v>333202.43</v>
      </c>
      <c r="AH70" s="300">
        <v>10000</v>
      </c>
      <c r="AI70" s="77">
        <f t="shared" si="7"/>
        <v>378220.68</v>
      </c>
      <c r="AJ70" s="44">
        <f t="shared" si="8"/>
        <v>173129.41</v>
      </c>
      <c r="AK70" s="32">
        <f t="shared" si="6"/>
        <v>205091.27</v>
      </c>
      <c r="AL70" s="29">
        <f t="shared" si="9"/>
        <v>2037127.44</v>
      </c>
      <c r="AM70" s="47">
        <f t="shared" si="10"/>
        <v>2175811.94</v>
      </c>
      <c r="AN70" s="32">
        <f t="shared" ref="AN70:AN71" si="11">AL70-AM70</f>
        <v>-138684.5</v>
      </c>
    </row>
    <row r="71" spans="1:40" x14ac:dyDescent="0.2">
      <c r="AI71" s="77">
        <f t="shared" si="7"/>
        <v>0</v>
      </c>
      <c r="AJ71" s="44">
        <f t="shared" si="8"/>
        <v>0</v>
      </c>
      <c r="AK71" s="32">
        <f t="shared" si="6"/>
        <v>0</v>
      </c>
      <c r="AL71" s="29">
        <f t="shared" si="9"/>
        <v>0</v>
      </c>
      <c r="AM71" s="47">
        <f t="shared" si="10"/>
        <v>0</v>
      </c>
      <c r="AN71" s="32">
        <f t="shared" si="11"/>
        <v>0</v>
      </c>
    </row>
    <row r="72" spans="1:40" x14ac:dyDescent="0.2">
      <c r="AJ72" s="44"/>
      <c r="AL72" s="29"/>
      <c r="AM72" s="47"/>
    </row>
    <row r="73" spans="1:40" x14ac:dyDescent="0.2">
      <c r="AJ73" s="44"/>
      <c r="AL73" s="29"/>
      <c r="AM73" s="47"/>
    </row>
    <row r="74" spans="1:40" x14ac:dyDescent="0.2">
      <c r="AJ74" s="44"/>
      <c r="AL74" s="29"/>
      <c r="AM74" s="47"/>
    </row>
    <row r="75" spans="1:40" x14ac:dyDescent="0.2">
      <c r="AJ75" s="44"/>
      <c r="AL75" s="29"/>
      <c r="AM75" s="47"/>
    </row>
    <row r="76" spans="1:40" x14ac:dyDescent="0.2">
      <c r="AJ76" s="44"/>
      <c r="AL76" s="29"/>
      <c r="AM76" s="47"/>
    </row>
    <row r="77" spans="1:40" x14ac:dyDescent="0.2">
      <c r="AJ77" s="44"/>
      <c r="AL77" s="29"/>
      <c r="AM77" s="47"/>
    </row>
    <row r="78" spans="1:40" x14ac:dyDescent="0.2">
      <c r="AJ78" s="44"/>
      <c r="AL78" s="29"/>
      <c r="AM78" s="47"/>
    </row>
    <row r="79" spans="1:40" x14ac:dyDescent="0.2">
      <c r="AJ79" s="44"/>
      <c r="AL79" s="29"/>
      <c r="AM79" s="47"/>
    </row>
    <row r="80" spans="1:40" x14ac:dyDescent="0.2">
      <c r="AJ80" s="44"/>
      <c r="AL80" s="29"/>
      <c r="AM80" s="47"/>
    </row>
    <row r="81" spans="36:39" x14ac:dyDescent="0.2">
      <c r="AJ81" s="44"/>
      <c r="AL81" s="29"/>
      <c r="AM81" s="47"/>
    </row>
    <row r="82" spans="36:39" x14ac:dyDescent="0.2">
      <c r="AJ82" s="44"/>
      <c r="AL82" s="29"/>
      <c r="AM82" s="47"/>
    </row>
    <row r="83" spans="36:39" x14ac:dyDescent="0.2">
      <c r="AJ83" s="44"/>
      <c r="AL83" s="29"/>
      <c r="AM83" s="47"/>
    </row>
    <row r="84" spans="36:39" x14ac:dyDescent="0.2">
      <c r="AJ84" s="44"/>
      <c r="AL84" s="29"/>
      <c r="AM84" s="47"/>
    </row>
    <row r="85" spans="36:39" x14ac:dyDescent="0.2">
      <c r="AJ85" s="44"/>
      <c r="AL85" s="29"/>
      <c r="AM85" s="47"/>
    </row>
    <row r="86" spans="36:39" x14ac:dyDescent="0.2">
      <c r="AJ86" s="44"/>
      <c r="AL86" s="29"/>
      <c r="AM86" s="47"/>
    </row>
    <row r="87" spans="36:39" x14ac:dyDescent="0.2">
      <c r="AJ87" s="44"/>
      <c r="AL87" s="29"/>
      <c r="AM87" s="47"/>
    </row>
    <row r="88" spans="36:39" x14ac:dyDescent="0.2">
      <c r="AJ88" s="44"/>
      <c r="AL88" s="29"/>
      <c r="AM88" s="47"/>
    </row>
    <row r="89" spans="36:39" x14ac:dyDescent="0.2">
      <c r="AJ89" s="44"/>
      <c r="AL89" s="29"/>
      <c r="AM89" s="47"/>
    </row>
    <row r="90" spans="36:39" x14ac:dyDescent="0.2">
      <c r="AJ90" s="44"/>
      <c r="AL90" s="29"/>
      <c r="AM90" s="47"/>
    </row>
    <row r="91" spans="36:39" x14ac:dyDescent="0.2">
      <c r="AJ91" s="44"/>
      <c r="AL91" s="29"/>
      <c r="AM91" s="47"/>
    </row>
    <row r="92" spans="36:39" x14ac:dyDescent="0.2">
      <c r="AJ92" s="44"/>
      <c r="AL92" s="29"/>
      <c r="AM92" s="47"/>
    </row>
    <row r="93" spans="36:39" x14ac:dyDescent="0.2">
      <c r="AJ93" s="44"/>
      <c r="AL93" s="29"/>
      <c r="AM93" s="47"/>
    </row>
    <row r="94" spans="36:39" x14ac:dyDescent="0.2">
      <c r="AJ94" s="44"/>
      <c r="AL94" s="29"/>
      <c r="AM94" s="47"/>
    </row>
    <row r="95" spans="36:39" x14ac:dyDescent="0.2">
      <c r="AJ95" s="44"/>
      <c r="AL95" s="29"/>
      <c r="AM95" s="47"/>
    </row>
    <row r="96" spans="36:39" x14ac:dyDescent="0.2">
      <c r="AJ96" s="44"/>
      <c r="AL96" s="29"/>
      <c r="AM96" s="47"/>
    </row>
    <row r="97" spans="36:39" x14ac:dyDescent="0.2">
      <c r="AJ97" s="44"/>
      <c r="AL97" s="29"/>
      <c r="AM97" s="47"/>
    </row>
    <row r="98" spans="36:39" x14ac:dyDescent="0.2">
      <c r="AJ98" s="44"/>
      <c r="AL98" s="29"/>
      <c r="AM98" s="47"/>
    </row>
    <row r="99" spans="36:39" x14ac:dyDescent="0.2">
      <c r="AJ99" s="44"/>
      <c r="AL99" s="29"/>
      <c r="AM99" s="47"/>
    </row>
    <row r="100" spans="36:39" x14ac:dyDescent="0.2">
      <c r="AJ100" s="44"/>
      <c r="AL100" s="29"/>
      <c r="AM100" s="47"/>
    </row>
    <row r="101" spans="36:39" x14ac:dyDescent="0.2">
      <c r="AJ101" s="44"/>
      <c r="AL101" s="29"/>
      <c r="AM101" s="47"/>
    </row>
    <row r="102" spans="36:39" x14ac:dyDescent="0.2">
      <c r="AJ102" s="44"/>
      <c r="AL102" s="29"/>
      <c r="AM102" s="47"/>
    </row>
    <row r="103" spans="36:39" x14ac:dyDescent="0.2">
      <c r="AJ103" s="44"/>
      <c r="AL103" s="29"/>
      <c r="AM103" s="47"/>
    </row>
    <row r="104" spans="36:39" x14ac:dyDescent="0.2">
      <c r="AJ104" s="44"/>
      <c r="AL104" s="29"/>
      <c r="AM104" s="47"/>
    </row>
    <row r="105" spans="36:39" x14ac:dyDescent="0.2">
      <c r="AJ105" s="44"/>
      <c r="AL105" s="29"/>
      <c r="AM105" s="47"/>
    </row>
    <row r="106" spans="36:39" x14ac:dyDescent="0.2">
      <c r="AJ106" s="44"/>
      <c r="AL106" s="29"/>
      <c r="AM106" s="47"/>
    </row>
    <row r="107" spans="36:39" x14ac:dyDescent="0.2">
      <c r="AJ107" s="44"/>
      <c r="AL107" s="29"/>
      <c r="AM107" s="47"/>
    </row>
    <row r="108" spans="36:39" x14ac:dyDescent="0.2">
      <c r="AJ108" s="44"/>
      <c r="AL108" s="29"/>
      <c r="AM108" s="47"/>
    </row>
    <row r="109" spans="36:39" x14ac:dyDescent="0.2">
      <c r="AJ109" s="44"/>
      <c r="AL109" s="29"/>
      <c r="AM109" s="47"/>
    </row>
    <row r="110" spans="36:39" x14ac:dyDescent="0.2">
      <c r="AJ110" s="44"/>
      <c r="AL110" s="29"/>
      <c r="AM110" s="47"/>
    </row>
    <row r="111" spans="36:39" x14ac:dyDescent="0.2">
      <c r="AJ111" s="44"/>
      <c r="AL111" s="29"/>
      <c r="AM111" s="47"/>
    </row>
    <row r="112" spans="36:39" x14ac:dyDescent="0.2">
      <c r="AJ112" s="44"/>
      <c r="AL112" s="29"/>
      <c r="AM112" s="47"/>
    </row>
    <row r="113" spans="36:39" x14ac:dyDescent="0.2">
      <c r="AJ113" s="44"/>
      <c r="AL113" s="29"/>
      <c r="AM113" s="47"/>
    </row>
    <row r="114" spans="36:39" x14ac:dyDescent="0.2">
      <c r="AJ114" s="44"/>
      <c r="AL114" s="29"/>
      <c r="AM114" s="47"/>
    </row>
    <row r="115" spans="36:39" x14ac:dyDescent="0.2">
      <c r="AJ115" s="44"/>
      <c r="AL115" s="29"/>
      <c r="AM115" s="47"/>
    </row>
    <row r="116" spans="36:39" x14ac:dyDescent="0.2">
      <c r="AJ116" s="44"/>
      <c r="AL116" s="29"/>
      <c r="AM116" s="47"/>
    </row>
    <row r="117" spans="36:39" x14ac:dyDescent="0.2">
      <c r="AJ117" s="44"/>
      <c r="AL117" s="29"/>
      <c r="AM117" s="47"/>
    </row>
    <row r="118" spans="36:39" x14ac:dyDescent="0.2">
      <c r="AJ118" s="44"/>
      <c r="AL118" s="29"/>
      <c r="AM118" s="47"/>
    </row>
    <row r="119" spans="36:39" x14ac:dyDescent="0.2">
      <c r="AJ119" s="44"/>
      <c r="AL119" s="29"/>
      <c r="AM119" s="47"/>
    </row>
    <row r="120" spans="36:39" x14ac:dyDescent="0.2">
      <c r="AJ120" s="44"/>
      <c r="AL120" s="29"/>
      <c r="AM120" s="47"/>
    </row>
    <row r="121" spans="36:39" x14ac:dyDescent="0.2">
      <c r="AJ121" s="44"/>
      <c r="AL121" s="29"/>
      <c r="AM121" s="47"/>
    </row>
    <row r="122" spans="36:39" x14ac:dyDescent="0.2">
      <c r="AJ122" s="44"/>
      <c r="AL122" s="29"/>
      <c r="AM122" s="47"/>
    </row>
    <row r="123" spans="36:39" x14ac:dyDescent="0.2">
      <c r="AJ123" s="44"/>
      <c r="AL123" s="29"/>
      <c r="AM123" s="47"/>
    </row>
    <row r="124" spans="36:39" x14ac:dyDescent="0.2">
      <c r="AJ124" s="44"/>
      <c r="AL124" s="29"/>
      <c r="AM124" s="47"/>
    </row>
    <row r="125" spans="36:39" x14ac:dyDescent="0.2">
      <c r="AJ125" s="44"/>
      <c r="AL125" s="29"/>
      <c r="AM125" s="47"/>
    </row>
    <row r="126" spans="36:39" x14ac:dyDescent="0.2">
      <c r="AJ126" s="44"/>
      <c r="AL126" s="29"/>
      <c r="AM126" s="47"/>
    </row>
    <row r="127" spans="36:39" x14ac:dyDescent="0.2">
      <c r="AJ127" s="44"/>
      <c r="AL127" s="29"/>
      <c r="AM127" s="47"/>
    </row>
    <row r="128" spans="36:39" x14ac:dyDescent="0.2">
      <c r="AJ128" s="44"/>
      <c r="AL128" s="29"/>
      <c r="AM128" s="47"/>
    </row>
    <row r="129" spans="36:39" x14ac:dyDescent="0.2">
      <c r="AJ129" s="44"/>
      <c r="AL129" s="29"/>
      <c r="AM129" s="47"/>
    </row>
    <row r="130" spans="36:39" x14ac:dyDescent="0.2">
      <c r="AJ130" s="44"/>
      <c r="AL130" s="29"/>
      <c r="AM130" s="47"/>
    </row>
    <row r="131" spans="36:39" x14ac:dyDescent="0.2">
      <c r="AJ131" s="44"/>
      <c r="AL131" s="29"/>
      <c r="AM131" s="47"/>
    </row>
    <row r="132" spans="36:39" x14ac:dyDescent="0.2">
      <c r="AJ132" s="44"/>
      <c r="AL132" s="29"/>
      <c r="AM132" s="47"/>
    </row>
    <row r="133" spans="36:39" x14ac:dyDescent="0.2">
      <c r="AJ133" s="44"/>
      <c r="AL133" s="29"/>
      <c r="AM133" s="47"/>
    </row>
    <row r="134" spans="36:39" x14ac:dyDescent="0.2">
      <c r="AJ134" s="44"/>
      <c r="AL134" s="29"/>
      <c r="AM134" s="47"/>
    </row>
    <row r="135" spans="36:39" x14ac:dyDescent="0.2">
      <c r="AJ135" s="44"/>
      <c r="AL135" s="29"/>
      <c r="AM135" s="47"/>
    </row>
    <row r="136" spans="36:39" x14ac:dyDescent="0.2">
      <c r="AJ136" s="44"/>
      <c r="AL136" s="29"/>
      <c r="AM136" s="47"/>
    </row>
    <row r="137" spans="36:39" x14ac:dyDescent="0.2">
      <c r="AJ137" s="44"/>
      <c r="AL137" s="29"/>
      <c r="AM137" s="47"/>
    </row>
    <row r="138" spans="36:39" x14ac:dyDescent="0.2">
      <c r="AJ138" s="44"/>
      <c r="AL138" s="29"/>
      <c r="AM138" s="47"/>
    </row>
    <row r="139" spans="36:39" x14ac:dyDescent="0.2">
      <c r="AJ139" s="44"/>
      <c r="AL139" s="29"/>
      <c r="AM139" s="47"/>
    </row>
    <row r="140" spans="36:39" x14ac:dyDescent="0.2">
      <c r="AJ140" s="44"/>
      <c r="AL140" s="29"/>
      <c r="AM140" s="47"/>
    </row>
    <row r="141" spans="36:39" x14ac:dyDescent="0.2">
      <c r="AJ141" s="44"/>
      <c r="AL141" s="29"/>
      <c r="AM141" s="47"/>
    </row>
    <row r="142" spans="36:39" x14ac:dyDescent="0.2">
      <c r="AJ142" s="44"/>
      <c r="AL142" s="29"/>
      <c r="AM142" s="47"/>
    </row>
    <row r="143" spans="36:39" x14ac:dyDescent="0.2">
      <c r="AJ143" s="44"/>
      <c r="AL143" s="29"/>
      <c r="AM143" s="47"/>
    </row>
    <row r="144" spans="36:39" x14ac:dyDescent="0.2">
      <c r="AJ144" s="44"/>
      <c r="AL144" s="29"/>
      <c r="AM144" s="47"/>
    </row>
    <row r="145" spans="36:39" x14ac:dyDescent="0.2">
      <c r="AJ145" s="44"/>
      <c r="AL145" s="29"/>
      <c r="AM145" s="47"/>
    </row>
    <row r="146" spans="36:39" x14ac:dyDescent="0.2">
      <c r="AJ146" s="44"/>
      <c r="AL146" s="29"/>
      <c r="AM146" s="47"/>
    </row>
    <row r="147" spans="36:39" x14ac:dyDescent="0.2">
      <c r="AJ147" s="44"/>
      <c r="AL147" s="29"/>
      <c r="AM147" s="47"/>
    </row>
    <row r="148" spans="36:39" x14ac:dyDescent="0.2">
      <c r="AJ148" s="44"/>
      <c r="AL148" s="29"/>
      <c r="AM148" s="47"/>
    </row>
    <row r="149" spans="36:39" x14ac:dyDescent="0.2">
      <c r="AJ149" s="44"/>
      <c r="AL149" s="29"/>
      <c r="AM149" s="47"/>
    </row>
    <row r="150" spans="36:39" x14ac:dyDescent="0.2">
      <c r="AJ150" s="44"/>
      <c r="AL150" s="29"/>
      <c r="AM150" s="47"/>
    </row>
    <row r="151" spans="36:39" x14ac:dyDescent="0.2">
      <c r="AJ151" s="44"/>
      <c r="AL151" s="29"/>
      <c r="AM151" s="47"/>
    </row>
  </sheetData>
  <autoFilter ref="A1:AN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topLeftCell="T1" zoomScale="40" zoomScaleNormal="40" workbookViewId="0">
      <selection sqref="A1:AD1048576"/>
    </sheetView>
  </sheetViews>
  <sheetFormatPr defaultColWidth="9" defaultRowHeight="14.25" x14ac:dyDescent="0.2"/>
  <cols>
    <col min="1" max="1" width="44.875" style="56" bestFit="1" customWidth="1"/>
    <col min="2" max="2" width="34.875" style="123" bestFit="1" customWidth="1"/>
    <col min="3" max="3" width="33.875" style="123" bestFit="1" customWidth="1"/>
    <col min="4" max="4" width="25.5" style="123" bestFit="1" customWidth="1"/>
    <col min="5" max="6" width="17" style="56" bestFit="1" customWidth="1"/>
    <col min="7" max="7" width="19.125" style="276" bestFit="1" customWidth="1"/>
    <col min="8" max="8" width="21" style="276" bestFit="1" customWidth="1"/>
    <col min="9" max="9" width="21.375" style="276" bestFit="1" customWidth="1"/>
    <col min="10" max="10" width="20.5" style="276" bestFit="1" customWidth="1"/>
    <col min="11" max="12" width="22.875" style="276" bestFit="1" customWidth="1"/>
    <col min="13" max="13" width="24.875" style="56" bestFit="1" customWidth="1"/>
    <col min="14" max="15" width="28.625" style="56" bestFit="1" customWidth="1"/>
    <col min="16" max="16" width="17" style="56" bestFit="1" customWidth="1"/>
    <col min="17" max="17" width="28.875" style="100" bestFit="1" customWidth="1"/>
    <col min="18" max="18" width="24.75" style="100" bestFit="1" customWidth="1"/>
    <col min="19" max="19" width="46" style="100" bestFit="1" customWidth="1"/>
    <col min="20" max="20" width="46.625" style="100" bestFit="1" customWidth="1"/>
    <col min="21" max="21" width="30.125" style="100" bestFit="1" customWidth="1"/>
    <col min="22" max="22" width="57" style="100" bestFit="1" customWidth="1"/>
    <col min="23" max="23" width="17" style="100" bestFit="1" customWidth="1"/>
    <col min="24" max="24" width="21.625" style="124" bestFit="1" customWidth="1"/>
    <col min="25" max="25" width="28" style="124" bestFit="1" customWidth="1"/>
    <col min="26" max="26" width="26.375" style="124" bestFit="1" customWidth="1"/>
    <col min="27" max="27" width="44.875" style="124" bestFit="1" customWidth="1"/>
    <col min="28" max="28" width="32.375" style="124" bestFit="1" customWidth="1"/>
    <col min="29" max="29" width="24.125" style="124" bestFit="1" customWidth="1"/>
    <col min="30" max="30" width="34.25" style="124" bestFit="1" customWidth="1"/>
    <col min="31" max="16384" width="9" style="56"/>
  </cols>
  <sheetData>
    <row r="1" spans="1:30" x14ac:dyDescent="0.2">
      <c r="A1" s="56" t="s">
        <v>590</v>
      </c>
      <c r="B1" s="123" t="s">
        <v>1437</v>
      </c>
      <c r="C1" s="123" t="s">
        <v>1438</v>
      </c>
      <c r="D1" s="123" t="s">
        <v>1439</v>
      </c>
      <c r="E1" s="56" t="s">
        <v>1441</v>
      </c>
      <c r="F1" s="56" t="s">
        <v>1442</v>
      </c>
      <c r="G1" s="276" t="s">
        <v>1444</v>
      </c>
      <c r="H1" s="276" t="s">
        <v>1445</v>
      </c>
      <c r="I1" s="276" t="s">
        <v>1496</v>
      </c>
      <c r="J1" s="276" t="s">
        <v>1446</v>
      </c>
      <c r="K1" s="276" t="s">
        <v>1447</v>
      </c>
      <c r="L1" s="276" t="s">
        <v>1497</v>
      </c>
      <c r="M1" s="56" t="s">
        <v>1448</v>
      </c>
      <c r="N1" s="56" t="s">
        <v>1449</v>
      </c>
      <c r="O1" s="56" t="s">
        <v>1450</v>
      </c>
      <c r="P1" s="56" t="s">
        <v>1451</v>
      </c>
      <c r="Q1" s="100" t="s">
        <v>1452</v>
      </c>
      <c r="R1" s="100" t="s">
        <v>1498</v>
      </c>
      <c r="S1" s="100" t="s">
        <v>1453</v>
      </c>
      <c r="T1" s="100" t="s">
        <v>1454</v>
      </c>
      <c r="U1" s="100" t="s">
        <v>1455</v>
      </c>
      <c r="V1" s="100" t="s">
        <v>1456</v>
      </c>
      <c r="W1" s="100" t="s">
        <v>1457</v>
      </c>
      <c r="X1" s="124" t="s">
        <v>1458</v>
      </c>
      <c r="Y1" s="124" t="s">
        <v>1459</v>
      </c>
      <c r="Z1" s="124" t="s">
        <v>1460</v>
      </c>
      <c r="AA1" s="124" t="s">
        <v>1461</v>
      </c>
      <c r="AB1" s="124" t="s">
        <v>1462</v>
      </c>
      <c r="AC1" s="124" t="s">
        <v>1463</v>
      </c>
      <c r="AD1" s="124" t="s">
        <v>1464</v>
      </c>
    </row>
    <row r="2" spans="1:30" x14ac:dyDescent="0.2">
      <c r="A2" s="56" t="s">
        <v>591</v>
      </c>
      <c r="B2" s="123" t="s">
        <v>1465</v>
      </c>
      <c r="C2" s="123" t="s">
        <v>1466</v>
      </c>
      <c r="D2" s="123" t="s">
        <v>1467</v>
      </c>
      <c r="E2" s="56" t="s">
        <v>1469</v>
      </c>
      <c r="F2" s="56" t="s">
        <v>1470</v>
      </c>
      <c r="G2" s="276" t="s">
        <v>1472</v>
      </c>
      <c r="H2" s="276" t="s">
        <v>1473</v>
      </c>
      <c r="I2" s="276" t="s">
        <v>1499</v>
      </c>
      <c r="J2" s="276" t="s">
        <v>1474</v>
      </c>
      <c r="K2" s="276" t="s">
        <v>1475</v>
      </c>
      <c r="L2" s="276" t="s">
        <v>1500</v>
      </c>
      <c r="M2" s="56" t="s">
        <v>1476</v>
      </c>
      <c r="N2" s="56" t="s">
        <v>1477</v>
      </c>
      <c r="O2" s="56" t="s">
        <v>1478</v>
      </c>
      <c r="P2" s="56" t="s">
        <v>1479</v>
      </c>
      <c r="Q2" s="100" t="s">
        <v>1480</v>
      </c>
      <c r="R2" s="100" t="s">
        <v>1501</v>
      </c>
      <c r="S2" s="100" t="s">
        <v>1481</v>
      </c>
      <c r="T2" s="100" t="s">
        <v>1482</v>
      </c>
      <c r="U2" s="100" t="s">
        <v>1483</v>
      </c>
      <c r="V2" s="100" t="s">
        <v>1484</v>
      </c>
      <c r="W2" s="100" t="s">
        <v>1485</v>
      </c>
      <c r="X2" s="124" t="s">
        <v>1486</v>
      </c>
      <c r="Y2" s="124" t="s">
        <v>1487</v>
      </c>
      <c r="Z2" s="124" t="s">
        <v>1488</v>
      </c>
      <c r="AA2" s="124" t="s">
        <v>1489</v>
      </c>
      <c r="AB2" s="124" t="s">
        <v>1490</v>
      </c>
      <c r="AC2" s="124" t="s">
        <v>1491</v>
      </c>
      <c r="AD2" s="124" t="s">
        <v>1492</v>
      </c>
    </row>
    <row r="3" spans="1:30" x14ac:dyDescent="0.2">
      <c r="A3" s="56" t="s">
        <v>592</v>
      </c>
      <c r="B3" s="123">
        <v>23626405.82</v>
      </c>
      <c r="C3" s="123">
        <v>2277240.14</v>
      </c>
      <c r="D3" s="123">
        <v>5942642.3600000003</v>
      </c>
      <c r="E3" s="56">
        <v>36169788.009999998</v>
      </c>
      <c r="F3" s="56">
        <v>22039887.370000001</v>
      </c>
      <c r="G3" s="276">
        <v>120900</v>
      </c>
      <c r="H3" s="276">
        <v>1681525.12</v>
      </c>
      <c r="I3" s="276">
        <v>88320</v>
      </c>
      <c r="J3" s="276">
        <v>345840</v>
      </c>
      <c r="K3" s="276">
        <v>1789504.59</v>
      </c>
      <c r="L3" s="276">
        <v>320</v>
      </c>
      <c r="M3" s="56">
        <v>454502</v>
      </c>
      <c r="N3" s="56">
        <v>-9617570.0700000003</v>
      </c>
      <c r="O3" s="56">
        <v>-60160689.100000001</v>
      </c>
      <c r="P3" s="56">
        <v>168313208.66999999</v>
      </c>
      <c r="Q3" s="100">
        <v>7229.64</v>
      </c>
      <c r="R3" s="100">
        <v>3802.96</v>
      </c>
      <c r="S3" s="100">
        <v>83565781.879999995</v>
      </c>
      <c r="T3" s="100">
        <v>11132741</v>
      </c>
      <c r="U3" s="100">
        <v>43571.09</v>
      </c>
      <c r="V3" s="100">
        <v>79285643</v>
      </c>
      <c r="W3" s="100">
        <v>2375088.2000000002</v>
      </c>
      <c r="X3" s="124">
        <v>114283966.2</v>
      </c>
      <c r="Y3" s="124">
        <v>213505</v>
      </c>
      <c r="Z3" s="124">
        <v>153818.4</v>
      </c>
      <c r="AA3" s="124">
        <v>49336769.640000001</v>
      </c>
      <c r="AB3" s="124">
        <v>12511982.75</v>
      </c>
      <c r="AC3" s="124">
        <v>106840</v>
      </c>
      <c r="AD3" s="124">
        <v>218759.32</v>
      </c>
    </row>
    <row r="4" spans="1:30" x14ac:dyDescent="0.2">
      <c r="A4" s="74" t="s">
        <v>605</v>
      </c>
      <c r="B4" s="123">
        <v>0</v>
      </c>
      <c r="C4" s="123">
        <v>0</v>
      </c>
      <c r="D4" s="123">
        <v>0</v>
      </c>
      <c r="E4" s="56">
        <v>0</v>
      </c>
      <c r="F4" s="56">
        <v>0</v>
      </c>
      <c r="G4" s="276">
        <v>0</v>
      </c>
      <c r="H4" s="276">
        <v>0</v>
      </c>
      <c r="I4" s="276">
        <v>0</v>
      </c>
      <c r="J4" s="276">
        <v>0</v>
      </c>
      <c r="K4" s="276">
        <v>0</v>
      </c>
      <c r="L4" s="276">
        <v>0</v>
      </c>
      <c r="M4" s="56">
        <v>0</v>
      </c>
      <c r="N4" s="56">
        <v>0</v>
      </c>
      <c r="O4" s="56">
        <v>0</v>
      </c>
      <c r="P4" s="56">
        <v>0</v>
      </c>
      <c r="Q4" s="100">
        <v>0</v>
      </c>
      <c r="R4" s="100">
        <v>0</v>
      </c>
      <c r="S4" s="100">
        <v>0</v>
      </c>
      <c r="T4" s="100">
        <v>0</v>
      </c>
      <c r="U4" s="100">
        <v>0</v>
      </c>
      <c r="V4" s="100">
        <v>0</v>
      </c>
      <c r="W4" s="100">
        <v>0</v>
      </c>
      <c r="X4" s="124">
        <v>0</v>
      </c>
      <c r="Y4" s="124">
        <v>0</v>
      </c>
      <c r="Z4" s="124">
        <v>0</v>
      </c>
      <c r="AA4" s="124">
        <v>0</v>
      </c>
      <c r="AB4" s="124">
        <v>0</v>
      </c>
      <c r="AC4" s="124">
        <v>0</v>
      </c>
      <c r="AD4" s="124">
        <v>0</v>
      </c>
    </row>
    <row r="5" spans="1:30" x14ac:dyDescent="0.2">
      <c r="A5" s="74" t="s">
        <v>606</v>
      </c>
      <c r="B5" s="123">
        <v>0</v>
      </c>
      <c r="C5" s="123">
        <v>0</v>
      </c>
      <c r="D5" s="123">
        <v>0</v>
      </c>
      <c r="E5" s="56">
        <v>0</v>
      </c>
      <c r="F5" s="56">
        <v>0</v>
      </c>
      <c r="G5" s="276">
        <v>0</v>
      </c>
      <c r="H5" s="276">
        <v>0</v>
      </c>
      <c r="I5" s="276">
        <v>0</v>
      </c>
      <c r="J5" s="276">
        <v>0</v>
      </c>
      <c r="K5" s="276">
        <v>0</v>
      </c>
      <c r="L5" s="276">
        <v>0</v>
      </c>
      <c r="M5" s="56">
        <v>0</v>
      </c>
      <c r="N5" s="56">
        <v>0</v>
      </c>
      <c r="O5" s="56">
        <v>0</v>
      </c>
      <c r="P5" s="56">
        <v>0</v>
      </c>
      <c r="Q5" s="100">
        <v>0</v>
      </c>
      <c r="R5" s="100">
        <v>0</v>
      </c>
      <c r="S5" s="100">
        <v>0</v>
      </c>
      <c r="T5" s="100">
        <v>0</v>
      </c>
      <c r="U5" s="100">
        <v>0</v>
      </c>
      <c r="V5" s="100">
        <v>0</v>
      </c>
      <c r="W5" s="100">
        <v>0</v>
      </c>
      <c r="X5" s="124">
        <v>0</v>
      </c>
      <c r="Y5" s="124">
        <v>0</v>
      </c>
      <c r="Z5" s="124">
        <v>0</v>
      </c>
      <c r="AA5" s="124">
        <v>0</v>
      </c>
      <c r="AB5" s="124">
        <v>0</v>
      </c>
      <c r="AC5" s="124">
        <v>0</v>
      </c>
      <c r="AD5" s="124">
        <v>0</v>
      </c>
    </row>
    <row r="6" spans="1:30" x14ac:dyDescent="0.2">
      <c r="A6" s="74" t="s">
        <v>607</v>
      </c>
      <c r="B6" s="123">
        <v>0</v>
      </c>
      <c r="C6" s="123">
        <v>0</v>
      </c>
      <c r="D6" s="123">
        <v>0</v>
      </c>
      <c r="E6" s="56">
        <v>0</v>
      </c>
      <c r="F6" s="56">
        <v>0</v>
      </c>
      <c r="G6" s="276">
        <v>0</v>
      </c>
      <c r="H6" s="276">
        <v>0</v>
      </c>
      <c r="I6" s="276">
        <v>0</v>
      </c>
      <c r="J6" s="276">
        <v>0</v>
      </c>
      <c r="K6" s="276">
        <v>0</v>
      </c>
      <c r="L6" s="276">
        <v>0</v>
      </c>
      <c r="M6" s="56">
        <v>0</v>
      </c>
      <c r="N6" s="56">
        <v>0</v>
      </c>
      <c r="O6" s="56">
        <v>0</v>
      </c>
      <c r="P6" s="56">
        <v>0</v>
      </c>
      <c r="Q6" s="100">
        <v>0</v>
      </c>
      <c r="R6" s="100">
        <v>0</v>
      </c>
      <c r="S6" s="100">
        <v>0</v>
      </c>
      <c r="T6" s="100">
        <v>0</v>
      </c>
      <c r="U6" s="100">
        <v>0</v>
      </c>
      <c r="V6" s="100">
        <v>0</v>
      </c>
      <c r="W6" s="100">
        <v>0</v>
      </c>
      <c r="X6" s="124">
        <v>0</v>
      </c>
      <c r="Y6" s="124">
        <v>0</v>
      </c>
      <c r="Z6" s="124">
        <v>0</v>
      </c>
      <c r="AA6" s="124">
        <v>0</v>
      </c>
      <c r="AB6" s="124">
        <v>0</v>
      </c>
      <c r="AC6" s="124">
        <v>0</v>
      </c>
      <c r="AD6" s="124">
        <v>0</v>
      </c>
    </row>
    <row r="7" spans="1:30" x14ac:dyDescent="0.2">
      <c r="A7" s="74" t="s">
        <v>608</v>
      </c>
      <c r="B7" s="123">
        <v>0</v>
      </c>
      <c r="C7" s="123">
        <v>0</v>
      </c>
      <c r="D7" s="123">
        <v>0</v>
      </c>
      <c r="E7" s="56">
        <v>0</v>
      </c>
      <c r="F7" s="56">
        <v>0</v>
      </c>
      <c r="G7" s="276">
        <v>0</v>
      </c>
      <c r="H7" s="276">
        <v>0</v>
      </c>
      <c r="I7" s="276">
        <v>0</v>
      </c>
      <c r="J7" s="276">
        <v>0</v>
      </c>
      <c r="K7" s="276">
        <v>0</v>
      </c>
      <c r="L7" s="276">
        <v>0</v>
      </c>
      <c r="M7" s="56">
        <v>0</v>
      </c>
      <c r="N7" s="56">
        <v>0</v>
      </c>
      <c r="O7" s="56">
        <v>0</v>
      </c>
      <c r="P7" s="56">
        <v>0</v>
      </c>
      <c r="Q7" s="100">
        <v>0</v>
      </c>
      <c r="R7" s="100">
        <v>0</v>
      </c>
      <c r="S7" s="100">
        <v>0</v>
      </c>
      <c r="T7" s="100">
        <v>0</v>
      </c>
      <c r="U7" s="100">
        <v>0</v>
      </c>
      <c r="V7" s="100">
        <v>0</v>
      </c>
      <c r="W7" s="100">
        <v>0</v>
      </c>
      <c r="X7" s="124">
        <v>0</v>
      </c>
      <c r="Y7" s="124">
        <v>0</v>
      </c>
      <c r="Z7" s="124">
        <v>0</v>
      </c>
      <c r="AA7" s="124">
        <v>0</v>
      </c>
      <c r="AB7" s="124">
        <v>0</v>
      </c>
      <c r="AC7" s="124">
        <v>0</v>
      </c>
      <c r="AD7" s="124">
        <v>0</v>
      </c>
    </row>
    <row r="8" spans="1:30" x14ac:dyDescent="0.2">
      <c r="A8" s="74" t="s">
        <v>609</v>
      </c>
      <c r="B8" s="123">
        <v>0</v>
      </c>
      <c r="C8" s="123">
        <v>0</v>
      </c>
      <c r="D8" s="123">
        <v>0</v>
      </c>
      <c r="E8" s="56">
        <v>0</v>
      </c>
      <c r="F8" s="56">
        <v>0</v>
      </c>
      <c r="G8" s="276">
        <v>0</v>
      </c>
      <c r="H8" s="276">
        <v>0</v>
      </c>
      <c r="I8" s="276">
        <v>0</v>
      </c>
      <c r="J8" s="276">
        <v>0</v>
      </c>
      <c r="K8" s="276">
        <v>0</v>
      </c>
      <c r="L8" s="276">
        <v>0</v>
      </c>
      <c r="M8" s="56">
        <v>0</v>
      </c>
      <c r="N8" s="56">
        <v>0</v>
      </c>
      <c r="O8" s="56">
        <v>0</v>
      </c>
      <c r="P8" s="56">
        <v>0</v>
      </c>
      <c r="Q8" s="100">
        <v>0</v>
      </c>
      <c r="R8" s="100">
        <v>0</v>
      </c>
      <c r="S8" s="100">
        <v>0</v>
      </c>
      <c r="T8" s="100">
        <v>0</v>
      </c>
      <c r="U8" s="100">
        <v>0</v>
      </c>
      <c r="V8" s="100">
        <v>0</v>
      </c>
      <c r="W8" s="100">
        <v>0</v>
      </c>
      <c r="X8" s="124">
        <v>0</v>
      </c>
      <c r="Y8" s="124">
        <v>0</v>
      </c>
      <c r="Z8" s="124">
        <v>0</v>
      </c>
      <c r="AA8" s="124">
        <v>0</v>
      </c>
      <c r="AB8" s="124">
        <v>0</v>
      </c>
      <c r="AC8" s="124">
        <v>0</v>
      </c>
      <c r="AD8" s="124">
        <v>0</v>
      </c>
    </row>
    <row r="9" spans="1:30" x14ac:dyDescent="0.2">
      <c r="A9" s="74" t="s">
        <v>610</v>
      </c>
      <c r="B9" s="123">
        <v>0</v>
      </c>
      <c r="C9" s="123">
        <v>0</v>
      </c>
      <c r="D9" s="123">
        <v>0</v>
      </c>
      <c r="E9" s="56">
        <v>0</v>
      </c>
      <c r="F9" s="56">
        <v>0</v>
      </c>
      <c r="G9" s="276">
        <v>0</v>
      </c>
      <c r="H9" s="276">
        <v>0</v>
      </c>
      <c r="I9" s="276">
        <v>0</v>
      </c>
      <c r="J9" s="276">
        <v>0</v>
      </c>
      <c r="K9" s="276">
        <v>0</v>
      </c>
      <c r="L9" s="276">
        <v>0</v>
      </c>
      <c r="M9" s="56">
        <v>0</v>
      </c>
      <c r="N9" s="56">
        <v>0</v>
      </c>
      <c r="O9" s="56">
        <v>0</v>
      </c>
      <c r="P9" s="56">
        <v>0</v>
      </c>
      <c r="Q9" s="100">
        <v>0</v>
      </c>
      <c r="R9" s="100">
        <v>0</v>
      </c>
      <c r="S9" s="100">
        <v>0</v>
      </c>
      <c r="T9" s="100">
        <v>0</v>
      </c>
      <c r="U9" s="100">
        <v>0</v>
      </c>
      <c r="V9" s="100">
        <v>0</v>
      </c>
      <c r="W9" s="100">
        <v>0</v>
      </c>
      <c r="X9" s="124">
        <v>0</v>
      </c>
      <c r="Y9" s="124">
        <v>0</v>
      </c>
      <c r="Z9" s="124">
        <v>0</v>
      </c>
      <c r="AA9" s="124">
        <v>0</v>
      </c>
      <c r="AB9" s="124">
        <v>0</v>
      </c>
      <c r="AC9" s="124">
        <v>0</v>
      </c>
      <c r="AD9" s="124">
        <v>0</v>
      </c>
    </row>
    <row r="10" spans="1:30" x14ac:dyDescent="0.2">
      <c r="A10" s="56" t="s">
        <v>1502</v>
      </c>
      <c r="B10" s="123">
        <v>449976.3</v>
      </c>
      <c r="C10" s="123">
        <v>36955.599999999999</v>
      </c>
      <c r="D10" s="123">
        <v>68011.929999999993</v>
      </c>
      <c r="E10" s="56">
        <v>975834.19</v>
      </c>
      <c r="F10" s="56">
        <v>253999.17</v>
      </c>
      <c r="H10" s="276">
        <v>10650</v>
      </c>
      <c r="O10" s="56">
        <v>-281413.25</v>
      </c>
      <c r="P10" s="56">
        <v>2359303.7200000002</v>
      </c>
      <c r="S10" s="100">
        <v>1621509.75</v>
      </c>
      <c r="U10" s="100">
        <v>1131.5</v>
      </c>
      <c r="V10" s="100">
        <v>2119190</v>
      </c>
      <c r="X10" s="124">
        <v>2833280</v>
      </c>
      <c r="Z10" s="124">
        <v>12426</v>
      </c>
      <c r="AA10" s="124">
        <v>1040634.23</v>
      </c>
      <c r="AB10" s="124">
        <v>83731.3</v>
      </c>
    </row>
    <row r="11" spans="1:30" x14ac:dyDescent="0.2">
      <c r="A11" s="74" t="s">
        <v>612</v>
      </c>
      <c r="B11" s="123">
        <v>0</v>
      </c>
    </row>
    <row r="12" spans="1:30" x14ac:dyDescent="0.2">
      <c r="A12" s="56" t="s">
        <v>1503</v>
      </c>
      <c r="B12" s="123">
        <v>656619.4</v>
      </c>
      <c r="C12" s="123">
        <v>56241.56</v>
      </c>
      <c r="D12" s="123">
        <v>150814.96</v>
      </c>
      <c r="E12" s="56">
        <v>184563.29</v>
      </c>
      <c r="F12" s="56">
        <v>97684.35</v>
      </c>
      <c r="H12" s="276">
        <v>12900</v>
      </c>
      <c r="O12" s="56">
        <v>-1284325.57</v>
      </c>
      <c r="P12" s="56">
        <v>2541297.98</v>
      </c>
      <c r="S12" s="100">
        <v>1232203.6599999999</v>
      </c>
      <c r="T12" s="100">
        <v>213175</v>
      </c>
      <c r="U12" s="100">
        <v>1316.62</v>
      </c>
      <c r="V12" s="100">
        <v>1244540</v>
      </c>
      <c r="X12" s="124">
        <v>1841270</v>
      </c>
      <c r="AA12" s="124">
        <v>596488.92000000004</v>
      </c>
      <c r="AB12" s="124">
        <v>133277.21</v>
      </c>
    </row>
    <row r="13" spans="1:30" x14ac:dyDescent="0.2">
      <c r="A13" s="56" t="s">
        <v>1504</v>
      </c>
      <c r="B13" s="123">
        <v>466705.25</v>
      </c>
      <c r="C13" s="123">
        <v>73478.399999999994</v>
      </c>
      <c r="D13" s="123">
        <v>340435.23</v>
      </c>
      <c r="E13" s="56">
        <v>366629.16</v>
      </c>
      <c r="F13" s="56">
        <v>216113.2</v>
      </c>
      <c r="H13" s="276">
        <v>13950</v>
      </c>
      <c r="O13" s="56">
        <v>-902608.01</v>
      </c>
      <c r="P13" s="56">
        <v>2357450.56</v>
      </c>
      <c r="S13" s="100">
        <v>686204.12</v>
      </c>
      <c r="T13" s="100">
        <v>200000</v>
      </c>
      <c r="U13" s="100">
        <v>783.66</v>
      </c>
      <c r="V13" s="100">
        <v>1544380</v>
      </c>
      <c r="X13" s="124">
        <v>1714440</v>
      </c>
      <c r="AA13" s="124">
        <v>548875.06000000006</v>
      </c>
      <c r="AB13" s="124">
        <v>154184.03</v>
      </c>
    </row>
    <row r="14" spans="1:30" x14ac:dyDescent="0.2">
      <c r="A14" s="56" t="s">
        <v>1505</v>
      </c>
      <c r="B14" s="123">
        <v>353949.6</v>
      </c>
      <c r="C14" s="123">
        <v>31112.14</v>
      </c>
      <c r="D14" s="123">
        <v>58031.8</v>
      </c>
      <c r="E14" s="56">
        <v>1068580.83</v>
      </c>
      <c r="F14" s="56">
        <v>72580.179999999993</v>
      </c>
      <c r="H14" s="276">
        <v>10950</v>
      </c>
      <c r="O14" s="56">
        <v>-1754979.42</v>
      </c>
      <c r="P14" s="56">
        <v>3416597.09</v>
      </c>
      <c r="S14" s="100">
        <v>988512.15</v>
      </c>
      <c r="T14" s="100">
        <v>125000</v>
      </c>
      <c r="U14" s="100">
        <v>541.32000000000005</v>
      </c>
      <c r="V14" s="100">
        <v>1006420</v>
      </c>
      <c r="X14" s="124">
        <v>1500760</v>
      </c>
      <c r="AA14" s="124">
        <v>427929.88</v>
      </c>
      <c r="AB14" s="124">
        <v>151721.71</v>
      </c>
    </row>
    <row r="15" spans="1:30" x14ac:dyDescent="0.2">
      <c r="A15" s="74" t="s">
        <v>616</v>
      </c>
      <c r="B15" s="123">
        <v>0</v>
      </c>
    </row>
    <row r="16" spans="1:30" x14ac:dyDescent="0.2">
      <c r="A16" s="56" t="s">
        <v>1506</v>
      </c>
      <c r="B16" s="123">
        <v>281756.78999999998</v>
      </c>
      <c r="C16" s="123">
        <v>21561.67</v>
      </c>
      <c r="D16" s="123">
        <v>38061.480000000003</v>
      </c>
      <c r="E16" s="56">
        <v>706749.76</v>
      </c>
      <c r="F16" s="56">
        <v>202068.31</v>
      </c>
      <c r="H16" s="276">
        <v>20220</v>
      </c>
      <c r="O16" s="56">
        <v>-3121452.17</v>
      </c>
      <c r="P16" s="56">
        <v>4381554.71</v>
      </c>
      <c r="S16" s="100">
        <v>1622008.09</v>
      </c>
      <c r="T16" s="100">
        <v>215000</v>
      </c>
      <c r="U16" s="100">
        <v>250.17</v>
      </c>
      <c r="V16" s="100">
        <v>621500</v>
      </c>
      <c r="X16" s="124">
        <v>1222000</v>
      </c>
      <c r="AA16" s="124">
        <v>866451.44</v>
      </c>
      <c r="AB16" s="124">
        <v>79982.350000000006</v>
      </c>
    </row>
    <row r="17" spans="1:30" x14ac:dyDescent="0.2">
      <c r="A17" s="56" t="s">
        <v>1507</v>
      </c>
      <c r="B17" s="123">
        <v>828769.14</v>
      </c>
      <c r="C17" s="123">
        <v>0</v>
      </c>
      <c r="D17" s="123">
        <v>43736.5</v>
      </c>
      <c r="E17" s="56">
        <v>398358.9</v>
      </c>
      <c r="F17" s="56">
        <v>77780.5</v>
      </c>
      <c r="H17" s="276">
        <v>12600</v>
      </c>
      <c r="O17" s="56">
        <v>-1268139.8400000001</v>
      </c>
      <c r="P17" s="56">
        <v>2824820.87</v>
      </c>
      <c r="S17" s="100">
        <v>1139176.6499999999</v>
      </c>
      <c r="T17" s="100">
        <v>299200</v>
      </c>
      <c r="U17" s="100">
        <v>1485.03</v>
      </c>
      <c r="V17" s="100">
        <v>819540</v>
      </c>
      <c r="W17" s="100">
        <v>21000</v>
      </c>
      <c r="X17" s="124">
        <v>1449340</v>
      </c>
      <c r="AA17" s="124">
        <v>450909.87</v>
      </c>
      <c r="AB17" s="124">
        <v>236574.8</v>
      </c>
    </row>
    <row r="18" spans="1:30" x14ac:dyDescent="0.2">
      <c r="A18" s="56" t="s">
        <v>1508</v>
      </c>
      <c r="B18" s="123">
        <v>515507.42</v>
      </c>
      <c r="C18" s="123">
        <v>31020.39</v>
      </c>
      <c r="D18" s="123">
        <v>149087.89000000001</v>
      </c>
      <c r="E18" s="56">
        <v>187270.77</v>
      </c>
      <c r="F18" s="56">
        <v>182285.1</v>
      </c>
      <c r="H18" s="276">
        <v>15900</v>
      </c>
      <c r="O18" s="56">
        <v>-1154587.04</v>
      </c>
      <c r="P18" s="56">
        <v>2287611.84</v>
      </c>
      <c r="Q18" s="100">
        <v>956.13</v>
      </c>
      <c r="S18" s="100">
        <v>1757126.51</v>
      </c>
      <c r="T18" s="100">
        <v>146380</v>
      </c>
      <c r="V18" s="100">
        <v>1885114</v>
      </c>
      <c r="X18" s="124">
        <v>2631160</v>
      </c>
      <c r="AA18" s="124">
        <v>696951.09</v>
      </c>
      <c r="AB18" s="124">
        <v>83482.78</v>
      </c>
    </row>
    <row r="19" spans="1:30" x14ac:dyDescent="0.2">
      <c r="A19" s="74" t="s">
        <v>620</v>
      </c>
      <c r="B19" s="123">
        <v>0</v>
      </c>
      <c r="C19" s="123">
        <v>0</v>
      </c>
      <c r="D19" s="123">
        <v>0</v>
      </c>
      <c r="E19" s="56">
        <v>0</v>
      </c>
      <c r="F19" s="56">
        <v>0</v>
      </c>
      <c r="G19" s="276">
        <v>0</v>
      </c>
      <c r="H19" s="276">
        <v>0</v>
      </c>
      <c r="I19" s="276">
        <v>0</v>
      </c>
      <c r="J19" s="276">
        <v>0</v>
      </c>
      <c r="K19" s="276">
        <v>0</v>
      </c>
      <c r="L19" s="276">
        <v>0</v>
      </c>
      <c r="M19" s="56">
        <v>0</v>
      </c>
      <c r="N19" s="56">
        <v>0</v>
      </c>
      <c r="O19" s="56">
        <v>0</v>
      </c>
      <c r="P19" s="56">
        <v>0</v>
      </c>
      <c r="Q19" s="100">
        <v>0</v>
      </c>
      <c r="R19" s="100">
        <v>0</v>
      </c>
      <c r="S19" s="100">
        <v>0</v>
      </c>
      <c r="T19" s="100">
        <v>0</v>
      </c>
      <c r="U19" s="100">
        <v>0</v>
      </c>
      <c r="V19" s="100">
        <v>0</v>
      </c>
      <c r="W19" s="100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</row>
    <row r="20" spans="1:30" x14ac:dyDescent="0.2">
      <c r="A20" s="74" t="s">
        <v>621</v>
      </c>
      <c r="B20" s="123">
        <v>0</v>
      </c>
      <c r="C20" s="123">
        <v>0</v>
      </c>
      <c r="D20" s="123">
        <v>0</v>
      </c>
      <c r="E20" s="56">
        <v>0</v>
      </c>
      <c r="F20" s="56">
        <v>0</v>
      </c>
      <c r="G20" s="276">
        <v>0</v>
      </c>
      <c r="H20" s="276">
        <v>0</v>
      </c>
      <c r="I20" s="276">
        <v>0</v>
      </c>
      <c r="J20" s="276">
        <v>0</v>
      </c>
      <c r="K20" s="276">
        <v>0</v>
      </c>
      <c r="L20" s="276">
        <v>0</v>
      </c>
      <c r="M20" s="56">
        <v>0</v>
      </c>
      <c r="N20" s="56">
        <v>0</v>
      </c>
      <c r="O20" s="56">
        <v>0</v>
      </c>
      <c r="P20" s="56">
        <v>0</v>
      </c>
      <c r="Q20" s="100">
        <v>0</v>
      </c>
      <c r="R20" s="100">
        <v>0</v>
      </c>
      <c r="S20" s="100">
        <v>0</v>
      </c>
      <c r="T20" s="100">
        <v>0</v>
      </c>
      <c r="U20" s="100">
        <v>0</v>
      </c>
      <c r="V20" s="100">
        <v>0</v>
      </c>
      <c r="W20" s="100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0</v>
      </c>
      <c r="AC20" s="124">
        <v>0</v>
      </c>
      <c r="AD20" s="124">
        <v>0</v>
      </c>
    </row>
    <row r="21" spans="1:30" x14ac:dyDescent="0.2">
      <c r="A21" s="56" t="s">
        <v>1509</v>
      </c>
      <c r="B21" s="123">
        <v>323962.27</v>
      </c>
      <c r="C21" s="123">
        <v>21961.759999999998</v>
      </c>
      <c r="D21" s="123">
        <v>69230.33</v>
      </c>
      <c r="E21" s="56">
        <v>293270.27</v>
      </c>
      <c r="F21" s="56">
        <v>48236.480000000003</v>
      </c>
      <c r="H21" s="276">
        <v>12225</v>
      </c>
      <c r="O21" s="56">
        <v>-3195499.13</v>
      </c>
      <c r="P21" s="56">
        <v>4272663.5999999996</v>
      </c>
      <c r="S21" s="100">
        <v>1173936.96</v>
      </c>
      <c r="U21" s="100">
        <v>789.01</v>
      </c>
      <c r="V21" s="100">
        <v>437090</v>
      </c>
      <c r="X21" s="124">
        <v>966060</v>
      </c>
      <c r="AA21" s="124">
        <v>561402.65</v>
      </c>
      <c r="AB21" s="124">
        <v>200792.68</v>
      </c>
    </row>
    <row r="22" spans="1:30" x14ac:dyDescent="0.2">
      <c r="A22" s="74" t="s">
        <v>623</v>
      </c>
      <c r="B22" s="123">
        <v>0</v>
      </c>
      <c r="C22" s="123">
        <v>0</v>
      </c>
      <c r="D22" s="123">
        <v>0</v>
      </c>
      <c r="E22" s="56">
        <v>0</v>
      </c>
      <c r="F22" s="56">
        <v>0</v>
      </c>
      <c r="G22" s="276">
        <v>0</v>
      </c>
      <c r="H22" s="276">
        <v>0</v>
      </c>
      <c r="I22" s="276">
        <v>0</v>
      </c>
      <c r="J22" s="276">
        <v>0</v>
      </c>
      <c r="K22" s="276">
        <v>0</v>
      </c>
      <c r="L22" s="276">
        <v>0</v>
      </c>
      <c r="M22" s="56">
        <v>0</v>
      </c>
      <c r="N22" s="56">
        <v>0</v>
      </c>
      <c r="O22" s="56">
        <v>0</v>
      </c>
      <c r="P22" s="56">
        <v>0</v>
      </c>
      <c r="Q22" s="100">
        <v>0</v>
      </c>
      <c r="R22" s="100">
        <v>0</v>
      </c>
      <c r="S22" s="100">
        <v>0</v>
      </c>
      <c r="T22" s="100">
        <v>0</v>
      </c>
      <c r="U22" s="100">
        <v>0</v>
      </c>
      <c r="V22" s="100">
        <v>0</v>
      </c>
      <c r="W22" s="100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</row>
    <row r="23" spans="1:30" x14ac:dyDescent="0.2">
      <c r="A23" s="56" t="s">
        <v>1563</v>
      </c>
      <c r="B23" s="123">
        <v>1004642.92</v>
      </c>
      <c r="C23" s="123">
        <v>40690</v>
      </c>
      <c r="D23" s="123">
        <v>86793.45</v>
      </c>
      <c r="E23" s="56">
        <v>5</v>
      </c>
      <c r="F23" s="56">
        <v>237995.43</v>
      </c>
      <c r="H23" s="276">
        <v>16740</v>
      </c>
      <c r="O23" s="56">
        <v>-809166.32</v>
      </c>
      <c r="P23" s="56">
        <v>2203520.5099999998</v>
      </c>
      <c r="S23" s="100">
        <v>1212383.8400000001</v>
      </c>
      <c r="T23" s="100">
        <v>126460</v>
      </c>
      <c r="U23" s="100">
        <v>1914.64</v>
      </c>
      <c r="V23" s="100">
        <v>1032910</v>
      </c>
      <c r="X23" s="124">
        <v>1661010</v>
      </c>
      <c r="AA23" s="124">
        <v>554090.9</v>
      </c>
      <c r="AB23" s="124">
        <v>46257.97</v>
      </c>
    </row>
    <row r="24" spans="1:30" x14ac:dyDescent="0.2">
      <c r="A24" s="56" t="s">
        <v>1510</v>
      </c>
      <c r="B24" s="123">
        <v>266757.09000000003</v>
      </c>
      <c r="C24" s="123">
        <v>38218</v>
      </c>
      <c r="D24" s="123">
        <v>60161.35</v>
      </c>
      <c r="E24" s="56">
        <v>220482.12</v>
      </c>
      <c r="F24" s="56">
        <v>394959.87</v>
      </c>
      <c r="H24" s="276">
        <v>71505.759999999995</v>
      </c>
      <c r="O24" s="56">
        <v>-1438626.91</v>
      </c>
      <c r="P24" s="56">
        <v>2350727.5299999998</v>
      </c>
      <c r="S24" s="100">
        <v>1875837.41</v>
      </c>
      <c r="T24" s="100">
        <v>880530</v>
      </c>
      <c r="U24" s="100">
        <v>749.11</v>
      </c>
      <c r="V24" s="100">
        <v>1704240</v>
      </c>
      <c r="X24" s="124">
        <v>2473060</v>
      </c>
      <c r="AA24" s="124">
        <v>1254080.02</v>
      </c>
      <c r="AB24" s="124">
        <v>168838.45</v>
      </c>
    </row>
    <row r="25" spans="1:30" x14ac:dyDescent="0.2">
      <c r="A25" s="56" t="s">
        <v>2330</v>
      </c>
      <c r="B25" s="123">
        <v>93051.7</v>
      </c>
      <c r="C25" s="123">
        <v>0</v>
      </c>
      <c r="D25" s="123">
        <v>140581.69</v>
      </c>
      <c r="E25" s="56">
        <v>806155.76</v>
      </c>
      <c r="F25" s="56">
        <v>-241169.88</v>
      </c>
      <c r="G25" s="276">
        <v>120000</v>
      </c>
      <c r="H25" s="276">
        <v>100522.35</v>
      </c>
      <c r="O25" s="56">
        <v>-2330354.56</v>
      </c>
      <c r="P25" s="56">
        <v>3163898.35</v>
      </c>
      <c r="S25" s="100">
        <v>1038286.84</v>
      </c>
      <c r="T25" s="100">
        <v>226275</v>
      </c>
      <c r="U25" s="100">
        <v>336.41</v>
      </c>
      <c r="V25" s="100">
        <v>1085340</v>
      </c>
      <c r="X25" s="124">
        <v>1489940</v>
      </c>
      <c r="Y25" s="124">
        <v>21566</v>
      </c>
      <c r="AA25" s="124">
        <v>724385.74</v>
      </c>
      <c r="AB25" s="124">
        <v>189382.38</v>
      </c>
    </row>
    <row r="26" spans="1:30" x14ac:dyDescent="0.2">
      <c r="A26" s="56" t="s">
        <v>1511</v>
      </c>
      <c r="B26" s="123">
        <v>505233.21</v>
      </c>
      <c r="C26" s="123">
        <v>134520</v>
      </c>
      <c r="D26" s="123">
        <v>66589.64</v>
      </c>
      <c r="E26" s="56">
        <v>1033617.07</v>
      </c>
      <c r="F26" s="56">
        <v>1281097.32</v>
      </c>
      <c r="H26" s="276">
        <v>241700</v>
      </c>
      <c r="O26" s="56">
        <v>806599.09</v>
      </c>
      <c r="P26" s="56">
        <v>2060186.09</v>
      </c>
      <c r="R26" s="100">
        <v>3802.96</v>
      </c>
      <c r="S26" s="100">
        <v>1687267.65</v>
      </c>
      <c r="T26" s="100">
        <v>806683</v>
      </c>
      <c r="U26" s="100">
        <v>62.24</v>
      </c>
      <c r="V26" s="100">
        <v>2211210</v>
      </c>
      <c r="X26" s="124">
        <v>2772812.1</v>
      </c>
      <c r="Z26" s="124">
        <v>7612</v>
      </c>
      <c r="AA26" s="124">
        <v>1291369.79</v>
      </c>
      <c r="AB26" s="124">
        <v>212837.9</v>
      </c>
      <c r="AD26" s="124">
        <v>1140</v>
      </c>
    </row>
    <row r="27" spans="1:30" x14ac:dyDescent="0.2">
      <c r="A27" s="56" t="s">
        <v>1512</v>
      </c>
      <c r="B27" s="123">
        <v>194391.92</v>
      </c>
      <c r="C27" s="123">
        <v>98200</v>
      </c>
      <c r="D27" s="123">
        <v>96641.53</v>
      </c>
      <c r="E27" s="56">
        <v>312023.48</v>
      </c>
      <c r="F27" s="56">
        <v>458790.42</v>
      </c>
      <c r="H27" s="276">
        <v>25030.32</v>
      </c>
      <c r="O27" s="56">
        <v>-1661817.23</v>
      </c>
      <c r="P27" s="56">
        <v>2920599.11</v>
      </c>
      <c r="S27" s="100">
        <v>1336632.18</v>
      </c>
      <c r="T27" s="100">
        <v>354980</v>
      </c>
      <c r="U27" s="100">
        <v>663.39</v>
      </c>
      <c r="V27" s="100">
        <v>1501100</v>
      </c>
      <c r="W27" s="100">
        <v>214036</v>
      </c>
      <c r="X27" s="124">
        <v>2079432</v>
      </c>
      <c r="AA27" s="124">
        <v>784087.42</v>
      </c>
      <c r="AB27" s="124">
        <v>353969</v>
      </c>
    </row>
    <row r="28" spans="1:30" x14ac:dyDescent="0.2">
      <c r="A28" s="56" t="s">
        <v>1513</v>
      </c>
      <c r="B28" s="123">
        <v>40749.919999999998</v>
      </c>
      <c r="C28" s="123">
        <v>16735</v>
      </c>
      <c r="D28" s="123">
        <v>52346.76</v>
      </c>
      <c r="E28" s="56">
        <v>457419.5</v>
      </c>
      <c r="F28" s="56">
        <v>123298.93</v>
      </c>
      <c r="H28" s="276">
        <v>26237.4</v>
      </c>
      <c r="O28" s="56">
        <v>-308109.53999999998</v>
      </c>
      <c r="P28" s="56">
        <v>1187021.07</v>
      </c>
      <c r="S28" s="100">
        <v>1300073.8600000001</v>
      </c>
      <c r="T28" s="100">
        <v>342020</v>
      </c>
      <c r="U28" s="100">
        <v>353.65</v>
      </c>
      <c r="V28" s="100">
        <v>1204240</v>
      </c>
      <c r="X28" s="124">
        <v>1886365</v>
      </c>
      <c r="AA28" s="124">
        <v>930978.77</v>
      </c>
      <c r="AB28" s="124">
        <v>188066.56</v>
      </c>
    </row>
    <row r="29" spans="1:30" x14ac:dyDescent="0.2">
      <c r="A29" s="56" t="s">
        <v>1514</v>
      </c>
      <c r="B29" s="123">
        <v>146341.84</v>
      </c>
      <c r="C29" s="123">
        <v>9947</v>
      </c>
      <c r="D29" s="123">
        <v>45037.41</v>
      </c>
      <c r="E29" s="56">
        <v>725794.04</v>
      </c>
      <c r="F29" s="56">
        <v>223796.88</v>
      </c>
      <c r="H29" s="276">
        <v>32972.65</v>
      </c>
      <c r="K29" s="276">
        <v>3000</v>
      </c>
      <c r="N29" s="56">
        <v>-1427526.31</v>
      </c>
      <c r="O29" s="56">
        <v>104.7</v>
      </c>
      <c r="P29" s="56">
        <v>2650223.29</v>
      </c>
      <c r="S29" s="100">
        <v>1192242.44</v>
      </c>
      <c r="T29" s="100">
        <v>215900</v>
      </c>
      <c r="U29" s="100">
        <v>378.17</v>
      </c>
      <c r="V29" s="100">
        <v>964430</v>
      </c>
      <c r="W29" s="100">
        <v>2700</v>
      </c>
      <c r="X29" s="124">
        <v>1317987.3999999999</v>
      </c>
      <c r="Y29" s="124">
        <v>5176</v>
      </c>
      <c r="AA29" s="124">
        <v>786532.02</v>
      </c>
      <c r="AB29" s="124">
        <v>197910.35</v>
      </c>
      <c r="AD29" s="124">
        <v>500</v>
      </c>
    </row>
    <row r="30" spans="1:30" x14ac:dyDescent="0.2">
      <c r="A30" s="56" t="s">
        <v>1515</v>
      </c>
      <c r="B30" s="123">
        <v>61729.66</v>
      </c>
      <c r="C30" s="123">
        <v>0</v>
      </c>
      <c r="D30" s="123">
        <v>73942.86</v>
      </c>
      <c r="E30" s="56">
        <v>1698655.68</v>
      </c>
      <c r="F30" s="56">
        <v>223948.25</v>
      </c>
      <c r="H30" s="276">
        <v>15029</v>
      </c>
      <c r="K30" s="276">
        <v>882.55</v>
      </c>
      <c r="O30" s="56">
        <v>278568.71999999997</v>
      </c>
      <c r="P30" s="56">
        <v>1714501.17</v>
      </c>
      <c r="S30" s="100">
        <v>1251722.24</v>
      </c>
      <c r="T30" s="100">
        <v>145980</v>
      </c>
      <c r="U30" s="100">
        <v>198.71</v>
      </c>
      <c r="V30" s="100">
        <v>1099760</v>
      </c>
      <c r="W30" s="100">
        <v>8900</v>
      </c>
      <c r="X30" s="124">
        <v>1345790.32</v>
      </c>
      <c r="Z30" s="124">
        <v>800</v>
      </c>
      <c r="AA30" s="124">
        <v>495430.15</v>
      </c>
      <c r="AB30" s="124">
        <v>323756.46999999997</v>
      </c>
    </row>
    <row r="31" spans="1:30" x14ac:dyDescent="0.2">
      <c r="A31" s="56" t="s">
        <v>1516</v>
      </c>
      <c r="B31" s="123">
        <v>297356.65000000002</v>
      </c>
      <c r="C31" s="123">
        <v>24272.5</v>
      </c>
      <c r="D31" s="123">
        <v>198934.87</v>
      </c>
      <c r="E31" s="56">
        <v>803469.68</v>
      </c>
      <c r="F31" s="56">
        <v>318029.18</v>
      </c>
      <c r="H31" s="276">
        <v>221721.69</v>
      </c>
      <c r="I31" s="276">
        <v>88320</v>
      </c>
      <c r="O31" s="56">
        <v>-769911.54</v>
      </c>
      <c r="P31" s="56">
        <v>2482860.59</v>
      </c>
      <c r="S31" s="100">
        <v>1416462.39</v>
      </c>
      <c r="U31" s="100">
        <v>1506.76</v>
      </c>
      <c r="V31" s="100">
        <v>1599410</v>
      </c>
      <c r="X31" s="124">
        <v>2025420</v>
      </c>
      <c r="AA31" s="124">
        <v>1107974.81</v>
      </c>
      <c r="AB31" s="124">
        <v>207759.2</v>
      </c>
    </row>
    <row r="32" spans="1:30" x14ac:dyDescent="0.2">
      <c r="A32" s="56" t="s">
        <v>1517</v>
      </c>
      <c r="B32" s="123">
        <v>106643.76</v>
      </c>
      <c r="C32" s="123">
        <v>0</v>
      </c>
      <c r="D32" s="123">
        <v>35375.61</v>
      </c>
      <c r="E32" s="56">
        <v>330590.73</v>
      </c>
      <c r="F32" s="56">
        <v>222011.15</v>
      </c>
      <c r="H32" s="276">
        <v>19200</v>
      </c>
      <c r="J32" s="276">
        <v>38400</v>
      </c>
      <c r="O32" s="56">
        <v>-1411001.29</v>
      </c>
      <c r="P32" s="56">
        <v>2102364.12</v>
      </c>
      <c r="S32" s="100">
        <v>829406.97</v>
      </c>
      <c r="T32" s="100">
        <v>160360</v>
      </c>
      <c r="U32" s="100">
        <v>403.32</v>
      </c>
      <c r="V32" s="100">
        <v>1209330</v>
      </c>
      <c r="W32" s="100">
        <v>12400</v>
      </c>
      <c r="X32" s="124">
        <v>1499380</v>
      </c>
      <c r="AA32" s="124">
        <v>464863.09</v>
      </c>
      <c r="AB32" s="124">
        <v>118095.78</v>
      </c>
    </row>
    <row r="33" spans="1:30" x14ac:dyDescent="0.2">
      <c r="A33" s="56" t="s">
        <v>1518</v>
      </c>
      <c r="B33" s="123">
        <v>149484.73000000001</v>
      </c>
      <c r="C33" s="123">
        <v>74842</v>
      </c>
      <c r="D33" s="123">
        <v>29305.89</v>
      </c>
      <c r="E33" s="56">
        <v>467347.19</v>
      </c>
      <c r="F33" s="56">
        <v>486190.36</v>
      </c>
      <c r="H33" s="276">
        <v>44112.56</v>
      </c>
      <c r="K33" s="276">
        <v>0</v>
      </c>
      <c r="O33" s="56">
        <v>723051.05</v>
      </c>
      <c r="P33" s="56">
        <v>923152.19</v>
      </c>
      <c r="S33" s="100">
        <v>1443440.54</v>
      </c>
      <c r="T33" s="100">
        <v>253870</v>
      </c>
      <c r="U33" s="100">
        <v>820.39</v>
      </c>
      <c r="V33" s="100">
        <v>1352790</v>
      </c>
      <c r="X33" s="124">
        <v>2019449.4</v>
      </c>
      <c r="AA33" s="124">
        <v>1243880.6599999999</v>
      </c>
      <c r="AB33" s="124">
        <v>241048.5</v>
      </c>
    </row>
    <row r="34" spans="1:30" x14ac:dyDescent="0.2">
      <c r="A34" s="56" t="s">
        <v>1519</v>
      </c>
      <c r="B34" s="123">
        <v>117535.89</v>
      </c>
      <c r="C34" s="123">
        <v>11500</v>
      </c>
      <c r="D34" s="123">
        <v>112391.06</v>
      </c>
      <c r="E34" s="56">
        <v>953916.04</v>
      </c>
      <c r="F34" s="56">
        <v>243751.56</v>
      </c>
      <c r="H34" s="276">
        <v>47412.6</v>
      </c>
      <c r="K34" s="276">
        <v>150976</v>
      </c>
      <c r="O34" s="56">
        <v>-846366.82</v>
      </c>
      <c r="P34" s="56">
        <v>2548141.21</v>
      </c>
      <c r="Q34" s="100">
        <v>437.44</v>
      </c>
      <c r="S34" s="100">
        <v>1066899.04</v>
      </c>
      <c r="T34" s="100">
        <v>463235</v>
      </c>
      <c r="V34" s="100">
        <v>1765560</v>
      </c>
      <c r="X34" s="124">
        <v>2161140</v>
      </c>
      <c r="AA34" s="124">
        <v>778061.17</v>
      </c>
      <c r="AB34" s="124">
        <v>405627.75</v>
      </c>
    </row>
    <row r="35" spans="1:30" x14ac:dyDescent="0.2">
      <c r="A35" s="290" t="s">
        <v>1566</v>
      </c>
      <c r="B35" s="123">
        <v>169419.28</v>
      </c>
      <c r="C35" s="123">
        <v>200</v>
      </c>
      <c r="D35" s="123">
        <v>42301.17</v>
      </c>
      <c r="E35" s="56">
        <v>435632.76</v>
      </c>
      <c r="F35" s="56">
        <v>360352.74</v>
      </c>
      <c r="H35" s="276">
        <v>36950</v>
      </c>
      <c r="K35" s="276">
        <v>278384.78000000003</v>
      </c>
      <c r="M35" s="56">
        <v>69240</v>
      </c>
      <c r="O35" s="56">
        <v>-555379.96</v>
      </c>
      <c r="P35" s="56">
        <v>1650244.41</v>
      </c>
      <c r="S35" s="100">
        <v>802366.4</v>
      </c>
      <c r="U35" s="100">
        <v>428.6</v>
      </c>
      <c r="V35" s="100">
        <v>1424960</v>
      </c>
      <c r="X35" s="124">
        <v>1709750</v>
      </c>
      <c r="Z35" s="124">
        <v>10776</v>
      </c>
      <c r="AA35" s="124">
        <v>737008.85</v>
      </c>
      <c r="AB35" s="124">
        <v>62283.43</v>
      </c>
      <c r="AD35" s="124">
        <v>4900</v>
      </c>
    </row>
    <row r="36" spans="1:30" x14ac:dyDescent="0.2">
      <c r="A36" s="56" t="s">
        <v>1520</v>
      </c>
      <c r="B36" s="123">
        <v>257325.36</v>
      </c>
      <c r="C36" s="123">
        <v>14560</v>
      </c>
      <c r="D36" s="123">
        <v>77802.990000000005</v>
      </c>
      <c r="E36" s="56">
        <v>25802.04</v>
      </c>
      <c r="F36" s="56">
        <v>345996.34</v>
      </c>
      <c r="H36" s="276">
        <v>19168.650000000001</v>
      </c>
      <c r="O36" s="56">
        <v>-1281636.6299999999</v>
      </c>
      <c r="P36" s="56">
        <v>1948644.79</v>
      </c>
      <c r="S36" s="100">
        <v>654794.74</v>
      </c>
      <c r="T36" s="100">
        <v>52000</v>
      </c>
      <c r="U36" s="100">
        <v>366.41</v>
      </c>
      <c r="V36" s="100">
        <v>938430</v>
      </c>
      <c r="X36" s="124">
        <v>1089950</v>
      </c>
      <c r="AA36" s="124">
        <v>434869.86</v>
      </c>
      <c r="AB36" s="124">
        <v>128.37</v>
      </c>
    </row>
    <row r="37" spans="1:30" x14ac:dyDescent="0.2">
      <c r="A37" s="56" t="s">
        <v>1521</v>
      </c>
      <c r="B37" s="123">
        <v>436670.5</v>
      </c>
      <c r="C37" s="123">
        <v>64640</v>
      </c>
      <c r="D37" s="123">
        <v>7528.4</v>
      </c>
      <c r="E37" s="56">
        <v>163368.25</v>
      </c>
      <c r="F37" s="56">
        <v>872369.96</v>
      </c>
      <c r="H37" s="276">
        <v>29800</v>
      </c>
      <c r="O37" s="56">
        <v>-705268.71</v>
      </c>
      <c r="P37" s="56">
        <v>2125603</v>
      </c>
      <c r="S37" s="100">
        <v>960499.15</v>
      </c>
      <c r="T37" s="100">
        <v>119960</v>
      </c>
      <c r="U37" s="100">
        <v>481.72</v>
      </c>
      <c r="V37" s="100">
        <v>383710</v>
      </c>
      <c r="X37" s="124">
        <v>680693</v>
      </c>
      <c r="AA37" s="124">
        <v>583343.54</v>
      </c>
      <c r="AB37" s="124">
        <v>74584.509999999995</v>
      </c>
    </row>
    <row r="38" spans="1:30" x14ac:dyDescent="0.2">
      <c r="A38" s="290" t="s">
        <v>1522</v>
      </c>
      <c r="B38" s="123">
        <v>318880.83</v>
      </c>
      <c r="C38" s="123">
        <v>25200</v>
      </c>
      <c r="D38" s="123">
        <v>36985.660000000003</v>
      </c>
      <c r="E38" s="56">
        <v>180766.73</v>
      </c>
      <c r="F38" s="56">
        <v>304867.53000000003</v>
      </c>
      <c r="H38" s="276">
        <v>18110</v>
      </c>
      <c r="O38" s="56">
        <v>-1136718.21</v>
      </c>
      <c r="P38" s="56">
        <v>1917883.16</v>
      </c>
      <c r="S38" s="100">
        <v>679370.28</v>
      </c>
      <c r="T38" s="100">
        <v>67000</v>
      </c>
      <c r="U38" s="100">
        <v>394.23</v>
      </c>
      <c r="V38" s="100">
        <v>885120</v>
      </c>
      <c r="X38" s="124">
        <v>1151420</v>
      </c>
      <c r="Z38" s="124">
        <v>420</v>
      </c>
      <c r="AA38" s="124">
        <v>270617.2</v>
      </c>
      <c r="AB38" s="124">
        <v>84583.51</v>
      </c>
    </row>
    <row r="39" spans="1:30" x14ac:dyDescent="0.2">
      <c r="A39" s="56" t="s">
        <v>1523</v>
      </c>
      <c r="B39" s="123">
        <v>533433.16</v>
      </c>
      <c r="C39" s="123">
        <v>46000</v>
      </c>
      <c r="D39" s="123">
        <v>71235.95</v>
      </c>
      <c r="E39" s="56">
        <v>331880.74</v>
      </c>
      <c r="F39" s="56">
        <v>1242276.98</v>
      </c>
      <c r="H39" s="276">
        <v>0</v>
      </c>
      <c r="K39" s="276">
        <v>0</v>
      </c>
      <c r="O39" s="56">
        <v>-278072.87</v>
      </c>
      <c r="P39" s="56">
        <v>2205072.4900000002</v>
      </c>
      <c r="S39" s="100">
        <v>1723707.15</v>
      </c>
      <c r="T39" s="100">
        <v>138600</v>
      </c>
      <c r="U39" s="100">
        <v>806.5</v>
      </c>
      <c r="V39" s="100">
        <v>1295140</v>
      </c>
      <c r="W39" s="100">
        <v>49100</v>
      </c>
      <c r="X39" s="124">
        <v>1917508</v>
      </c>
      <c r="AA39" s="124">
        <v>646898.71</v>
      </c>
      <c r="AB39" s="124">
        <v>81327.73</v>
      </c>
    </row>
    <row r="40" spans="1:30" x14ac:dyDescent="0.2">
      <c r="A40" s="56" t="s">
        <v>1524</v>
      </c>
      <c r="B40" s="123">
        <v>543737.18000000005</v>
      </c>
      <c r="C40" s="123">
        <v>96180</v>
      </c>
      <c r="D40" s="123">
        <v>162016.42000000001</v>
      </c>
      <c r="E40" s="56">
        <v>2243058.4</v>
      </c>
      <c r="F40" s="56">
        <v>955108.13</v>
      </c>
      <c r="H40" s="276">
        <v>90031.9</v>
      </c>
      <c r="O40" s="56">
        <v>1838307.3</v>
      </c>
      <c r="P40" s="56">
        <v>1879861.02</v>
      </c>
      <c r="S40" s="100">
        <v>1722305.54</v>
      </c>
      <c r="T40" s="100">
        <v>185000</v>
      </c>
      <c r="U40" s="100">
        <v>890.35</v>
      </c>
      <c r="V40" s="100">
        <v>854860</v>
      </c>
      <c r="W40" s="100">
        <v>360.2</v>
      </c>
      <c r="X40" s="124">
        <v>1531204</v>
      </c>
      <c r="AA40" s="124">
        <v>805836.81</v>
      </c>
      <c r="AB40" s="124">
        <v>10908.37</v>
      </c>
    </row>
    <row r="41" spans="1:30" x14ac:dyDescent="0.2">
      <c r="A41" s="56" t="s">
        <v>1525</v>
      </c>
      <c r="B41" s="123">
        <v>896348.78</v>
      </c>
      <c r="C41" s="123">
        <v>33080</v>
      </c>
      <c r="D41" s="123">
        <v>95148.73</v>
      </c>
      <c r="E41" s="56">
        <v>775292.25</v>
      </c>
      <c r="F41" s="56">
        <v>534043</v>
      </c>
      <c r="H41" s="276">
        <v>44280</v>
      </c>
      <c r="O41" s="56">
        <v>-1604193.26</v>
      </c>
      <c r="P41" s="56">
        <v>3832429.73</v>
      </c>
      <c r="S41" s="100">
        <v>1336776.6200000001</v>
      </c>
      <c r="T41" s="100">
        <v>232240</v>
      </c>
      <c r="U41" s="100">
        <v>1558.55</v>
      </c>
      <c r="V41" s="100">
        <v>1048210</v>
      </c>
      <c r="X41" s="124">
        <v>1699680</v>
      </c>
      <c r="Y41" s="124">
        <v>4976</v>
      </c>
      <c r="Z41" s="124">
        <v>360</v>
      </c>
      <c r="AA41" s="124">
        <v>682513.37</v>
      </c>
      <c r="AB41" s="124">
        <v>84583.51</v>
      </c>
    </row>
    <row r="42" spans="1:30" x14ac:dyDescent="0.2">
      <c r="A42" s="56" t="s">
        <v>1526</v>
      </c>
      <c r="B42" s="123">
        <v>327718.65000000002</v>
      </c>
      <c r="C42" s="123">
        <v>17440</v>
      </c>
      <c r="D42" s="123">
        <v>106633.26</v>
      </c>
      <c r="E42" s="56">
        <v>254819.78</v>
      </c>
      <c r="F42" s="56">
        <v>1754672.74</v>
      </c>
      <c r="H42" s="276">
        <v>26300</v>
      </c>
      <c r="O42" s="56">
        <v>525930.79</v>
      </c>
      <c r="P42" s="56">
        <v>1975418.72</v>
      </c>
      <c r="S42" s="100">
        <v>992061.21</v>
      </c>
      <c r="T42" s="100">
        <v>106600</v>
      </c>
      <c r="U42" s="100">
        <v>495.62</v>
      </c>
      <c r="V42" s="100">
        <v>903980</v>
      </c>
      <c r="X42" s="124">
        <v>1384180</v>
      </c>
      <c r="Z42" s="124">
        <v>460</v>
      </c>
      <c r="AA42" s="124">
        <v>487612.28</v>
      </c>
      <c r="AB42" s="124">
        <v>82096.63</v>
      </c>
    </row>
    <row r="43" spans="1:30" x14ac:dyDescent="0.2">
      <c r="A43" s="56" t="s">
        <v>1527</v>
      </c>
      <c r="B43" s="123">
        <v>366157.6</v>
      </c>
      <c r="C43" s="123">
        <v>12360</v>
      </c>
      <c r="D43" s="123">
        <v>99883.03</v>
      </c>
      <c r="E43" s="56">
        <v>193638.51</v>
      </c>
      <c r="F43" s="56">
        <v>208138.44</v>
      </c>
      <c r="H43" s="276">
        <v>26029.33</v>
      </c>
      <c r="O43" s="56">
        <v>-774258.12</v>
      </c>
      <c r="P43" s="56">
        <v>1580455.21</v>
      </c>
      <c r="S43" s="100">
        <v>756006.54</v>
      </c>
      <c r="T43" s="100">
        <v>210000</v>
      </c>
      <c r="U43" s="100">
        <v>443.39</v>
      </c>
      <c r="V43" s="100">
        <v>368390</v>
      </c>
      <c r="X43" s="124">
        <v>660110</v>
      </c>
      <c r="AA43" s="124">
        <v>478648.52</v>
      </c>
      <c r="AB43" s="124">
        <v>76824.25</v>
      </c>
    </row>
    <row r="44" spans="1:30" x14ac:dyDescent="0.2">
      <c r="A44" s="56" t="s">
        <v>1528</v>
      </c>
      <c r="B44" s="123">
        <v>405352.13</v>
      </c>
      <c r="C44" s="123">
        <v>12360</v>
      </c>
      <c r="D44" s="123">
        <v>82097.320000000007</v>
      </c>
      <c r="E44" s="56">
        <v>559554.15</v>
      </c>
      <c r="F44" s="56">
        <v>562261.74</v>
      </c>
      <c r="H44" s="276">
        <v>27600</v>
      </c>
      <c r="O44" s="56">
        <v>-849681.65</v>
      </c>
      <c r="P44" s="56">
        <v>2583577.5299999998</v>
      </c>
      <c r="S44" s="100">
        <v>1016189.91</v>
      </c>
      <c r="U44" s="100">
        <v>733.35</v>
      </c>
      <c r="V44" s="100">
        <v>921910</v>
      </c>
      <c r="W44" s="100">
        <v>16500</v>
      </c>
      <c r="X44" s="124">
        <v>1297454</v>
      </c>
      <c r="Z44" s="124">
        <v>5136</v>
      </c>
      <c r="AA44" s="124">
        <v>605358.27</v>
      </c>
      <c r="AB44" s="124">
        <v>112961.53</v>
      </c>
    </row>
    <row r="45" spans="1:30" x14ac:dyDescent="0.2">
      <c r="A45" s="56" t="s">
        <v>1529</v>
      </c>
      <c r="B45" s="123">
        <v>579252.93999999994</v>
      </c>
      <c r="D45" s="123">
        <v>48325.03</v>
      </c>
      <c r="E45" s="56">
        <v>349541.85</v>
      </c>
      <c r="F45" s="56">
        <v>723225.81</v>
      </c>
      <c r="O45" s="56">
        <v>-66844.53</v>
      </c>
      <c r="P45" s="56">
        <v>1850667.12</v>
      </c>
      <c r="S45" s="100">
        <v>416853.47</v>
      </c>
      <c r="U45" s="100">
        <v>1127.82</v>
      </c>
      <c r="V45" s="100">
        <v>702650</v>
      </c>
      <c r="X45" s="124">
        <v>808010</v>
      </c>
      <c r="AA45" s="124">
        <v>300635.46000000002</v>
      </c>
      <c r="AB45" s="124">
        <v>75612.789999999994</v>
      </c>
    </row>
    <row r="46" spans="1:30" x14ac:dyDescent="0.2">
      <c r="A46" s="56" t="s">
        <v>1530</v>
      </c>
      <c r="B46" s="123">
        <v>320396.59999999998</v>
      </c>
      <c r="C46" s="123">
        <v>48563.98</v>
      </c>
      <c r="D46" s="123">
        <v>53896.04</v>
      </c>
      <c r="E46" s="56">
        <v>570636.12</v>
      </c>
      <c r="F46" s="56">
        <v>528764.54</v>
      </c>
      <c r="N46" s="56">
        <v>-1651159.52</v>
      </c>
      <c r="P46" s="56">
        <v>3139393.79</v>
      </c>
      <c r="S46" s="100">
        <v>1625341.46</v>
      </c>
      <c r="T46" s="100">
        <v>15000</v>
      </c>
      <c r="U46" s="100">
        <v>411.15</v>
      </c>
      <c r="V46" s="100">
        <v>707050</v>
      </c>
      <c r="X46" s="124">
        <v>1431606</v>
      </c>
      <c r="AA46" s="124">
        <v>599235.97</v>
      </c>
      <c r="AB46" s="124">
        <v>75969.63</v>
      </c>
    </row>
    <row r="47" spans="1:30" x14ac:dyDescent="0.2">
      <c r="A47" s="56" t="s">
        <v>1531</v>
      </c>
      <c r="B47" s="123">
        <v>243520.15</v>
      </c>
      <c r="C47" s="123">
        <v>4045.9</v>
      </c>
      <c r="D47" s="123">
        <v>45359.38</v>
      </c>
      <c r="E47" s="56">
        <v>1490542.45</v>
      </c>
      <c r="F47" s="56">
        <v>1061925.28</v>
      </c>
      <c r="O47" s="56">
        <v>270496.65000000002</v>
      </c>
      <c r="P47" s="56">
        <v>2592803.14</v>
      </c>
      <c r="S47" s="100">
        <v>632106.34</v>
      </c>
      <c r="T47" s="100">
        <v>30000</v>
      </c>
      <c r="U47" s="100">
        <v>456.24</v>
      </c>
      <c r="V47" s="100">
        <v>202200</v>
      </c>
      <c r="X47" s="124">
        <v>381826</v>
      </c>
      <c r="AA47" s="124">
        <v>403466.7</v>
      </c>
      <c r="AB47" s="124">
        <v>58898.51</v>
      </c>
    </row>
    <row r="48" spans="1:30" x14ac:dyDescent="0.2">
      <c r="A48" s="56" t="s">
        <v>1532</v>
      </c>
      <c r="B48" s="123">
        <v>466563.76</v>
      </c>
      <c r="C48" s="123">
        <v>22520</v>
      </c>
      <c r="D48" s="123">
        <v>85132.11</v>
      </c>
      <c r="E48" s="56">
        <v>299558.32</v>
      </c>
      <c r="F48" s="56">
        <v>381297.49</v>
      </c>
      <c r="H48" s="276">
        <v>18995.990000000002</v>
      </c>
      <c r="O48" s="56">
        <v>-1041844.98</v>
      </c>
      <c r="P48" s="56">
        <v>2213150.63</v>
      </c>
      <c r="S48" s="100">
        <v>555016.56999999995</v>
      </c>
      <c r="T48" s="100">
        <v>10000</v>
      </c>
      <c r="U48" s="100">
        <v>941.45</v>
      </c>
      <c r="V48" s="100">
        <v>1015624</v>
      </c>
      <c r="W48" s="100">
        <v>7500</v>
      </c>
      <c r="X48" s="124">
        <v>1092974</v>
      </c>
      <c r="AA48" s="124">
        <v>350932.1</v>
      </c>
      <c r="AB48" s="124">
        <v>1771.88</v>
      </c>
    </row>
    <row r="49" spans="1:30" x14ac:dyDescent="0.2">
      <c r="A49" s="56" t="s">
        <v>1533</v>
      </c>
      <c r="B49" s="123">
        <v>208200.35</v>
      </c>
      <c r="C49" s="123">
        <v>17496</v>
      </c>
      <c r="D49" s="123">
        <v>18192.71</v>
      </c>
      <c r="E49" s="56">
        <v>838648.59</v>
      </c>
      <c r="F49" s="56">
        <v>589015.15</v>
      </c>
      <c r="J49" s="276">
        <v>85000</v>
      </c>
      <c r="O49" s="56">
        <v>-451348.16</v>
      </c>
      <c r="P49" s="56">
        <v>2118686.35</v>
      </c>
      <c r="S49" s="100">
        <v>608253.69999999995</v>
      </c>
      <c r="U49" s="100">
        <v>197.19</v>
      </c>
      <c r="V49" s="100">
        <v>889860</v>
      </c>
      <c r="X49" s="124">
        <v>1081045</v>
      </c>
      <c r="AA49" s="124">
        <v>367485.27</v>
      </c>
      <c r="AB49" s="124">
        <v>83786.009999999995</v>
      </c>
    </row>
    <row r="50" spans="1:30" x14ac:dyDescent="0.2">
      <c r="A50" s="56" t="s">
        <v>1534</v>
      </c>
      <c r="B50" s="123">
        <v>374152.52</v>
      </c>
      <c r="C50" s="123">
        <v>0</v>
      </c>
      <c r="D50" s="123">
        <v>515325.89</v>
      </c>
      <c r="E50" s="56">
        <v>994116.47</v>
      </c>
      <c r="F50" s="56">
        <v>15970.03</v>
      </c>
      <c r="M50" s="56">
        <v>5737</v>
      </c>
      <c r="O50" s="56">
        <v>-1208706.43</v>
      </c>
      <c r="P50" s="56">
        <v>3206691.97</v>
      </c>
      <c r="S50" s="100">
        <v>1411476.78</v>
      </c>
      <c r="T50" s="100">
        <v>245000</v>
      </c>
      <c r="U50" s="100">
        <v>1230.8800000000001</v>
      </c>
      <c r="V50" s="100">
        <v>2014210</v>
      </c>
      <c r="X50" s="124">
        <v>2580292</v>
      </c>
      <c r="AA50" s="124">
        <v>806191.32</v>
      </c>
      <c r="AB50" s="124">
        <v>72382.97</v>
      </c>
    </row>
    <row r="51" spans="1:30" x14ac:dyDescent="0.2">
      <c r="A51" s="56" t="s">
        <v>1535</v>
      </c>
      <c r="B51" s="123">
        <v>8857.27</v>
      </c>
      <c r="C51" s="123">
        <v>52000</v>
      </c>
      <c r="D51" s="123">
        <v>136231.35999999999</v>
      </c>
      <c r="E51" s="56">
        <v>29697.9</v>
      </c>
      <c r="F51" s="56">
        <v>719053.01</v>
      </c>
      <c r="K51" s="276">
        <v>0</v>
      </c>
      <c r="O51" s="56">
        <v>-1028475.75</v>
      </c>
      <c r="P51" s="56">
        <v>2598703.46</v>
      </c>
      <c r="S51" s="100">
        <v>1606728.33</v>
      </c>
      <c r="T51" s="100">
        <v>81200</v>
      </c>
      <c r="U51" s="100">
        <v>780.95</v>
      </c>
      <c r="V51" s="100">
        <v>1471910</v>
      </c>
      <c r="W51" s="100">
        <v>50000</v>
      </c>
      <c r="X51" s="124">
        <v>2497093.7999999998</v>
      </c>
      <c r="AA51" s="124">
        <v>734670.6</v>
      </c>
      <c r="AB51" s="124">
        <v>292716.05</v>
      </c>
    </row>
    <row r="52" spans="1:30" x14ac:dyDescent="0.2">
      <c r="A52" s="56" t="s">
        <v>1536</v>
      </c>
      <c r="B52" s="123">
        <v>417774.49</v>
      </c>
      <c r="C52" s="123">
        <v>112650</v>
      </c>
      <c r="D52" s="123">
        <v>94678.54</v>
      </c>
      <c r="E52" s="56">
        <v>275382.09000000003</v>
      </c>
      <c r="F52" s="56">
        <v>31926.19</v>
      </c>
      <c r="K52" s="276">
        <v>0</v>
      </c>
      <c r="O52" s="56">
        <v>-1629005.92</v>
      </c>
      <c r="P52" s="56">
        <v>2341456.5299999998</v>
      </c>
      <c r="S52" s="100">
        <v>1232620.95</v>
      </c>
      <c r="T52" s="100">
        <v>362285</v>
      </c>
      <c r="U52" s="100">
        <v>455.78</v>
      </c>
      <c r="V52" s="100">
        <v>595670</v>
      </c>
      <c r="W52" s="100">
        <v>210000</v>
      </c>
      <c r="X52" s="124">
        <v>1170555.3999999999</v>
      </c>
      <c r="AA52" s="124">
        <v>680595.65</v>
      </c>
      <c r="AB52" s="124">
        <v>93215.98</v>
      </c>
      <c r="AD52" s="124">
        <v>135535</v>
      </c>
    </row>
    <row r="53" spans="1:30" x14ac:dyDescent="0.2">
      <c r="A53" s="56" t="s">
        <v>1537</v>
      </c>
      <c r="B53" s="123">
        <v>447962.25</v>
      </c>
      <c r="C53" s="123">
        <v>0</v>
      </c>
      <c r="D53" s="123">
        <v>172245.13</v>
      </c>
      <c r="E53" s="56">
        <v>2199276.85</v>
      </c>
      <c r="F53" s="56">
        <v>150193.25</v>
      </c>
      <c r="K53" s="276">
        <v>0</v>
      </c>
      <c r="M53" s="56">
        <v>200000</v>
      </c>
      <c r="O53" s="56">
        <v>2365579.7400000002</v>
      </c>
      <c r="P53" s="56">
        <v>1574485.41</v>
      </c>
      <c r="Q53" s="100">
        <v>2720.96</v>
      </c>
      <c r="S53" s="100">
        <v>2589961.92</v>
      </c>
      <c r="T53" s="100">
        <v>430000</v>
      </c>
      <c r="V53" s="100">
        <v>1735890</v>
      </c>
      <c r="W53" s="100">
        <v>100000</v>
      </c>
      <c r="X53" s="124">
        <v>3252977.8</v>
      </c>
      <c r="AA53" s="124">
        <v>1874384.62</v>
      </c>
      <c r="AB53" s="124">
        <v>318595.53000000003</v>
      </c>
    </row>
    <row r="54" spans="1:30" x14ac:dyDescent="0.2">
      <c r="A54" s="56" t="s">
        <v>1538</v>
      </c>
      <c r="B54" s="123">
        <v>198190.46</v>
      </c>
      <c r="C54" s="123">
        <v>0</v>
      </c>
      <c r="D54" s="123">
        <v>87347.97</v>
      </c>
      <c r="E54" s="56">
        <v>7843.18</v>
      </c>
      <c r="F54" s="56">
        <v>20259.32</v>
      </c>
      <c r="H54" s="276">
        <v>4800</v>
      </c>
      <c r="O54" s="56">
        <v>-1248238.99</v>
      </c>
      <c r="P54" s="56">
        <v>1566508.7</v>
      </c>
      <c r="S54" s="100">
        <v>836797.96</v>
      </c>
      <c r="T54" s="100">
        <v>94000</v>
      </c>
      <c r="U54" s="100">
        <v>529.96</v>
      </c>
      <c r="V54" s="100">
        <v>958670</v>
      </c>
      <c r="X54" s="124">
        <v>1342800</v>
      </c>
      <c r="AA54" s="124">
        <v>307824.48</v>
      </c>
      <c r="AB54" s="124">
        <v>97676.22</v>
      </c>
    </row>
    <row r="55" spans="1:30" x14ac:dyDescent="0.2">
      <c r="A55" s="56" t="s">
        <v>1539</v>
      </c>
      <c r="B55" s="123">
        <v>126862.3</v>
      </c>
      <c r="C55" s="123">
        <v>28000</v>
      </c>
      <c r="D55" s="123">
        <v>17265.740000000002</v>
      </c>
      <c r="E55" s="56">
        <v>12545.36</v>
      </c>
      <c r="F55" s="56">
        <v>53127.360000000001</v>
      </c>
      <c r="O55" s="56">
        <v>-2043740.6</v>
      </c>
      <c r="P55" s="56">
        <v>2534998.48</v>
      </c>
      <c r="Q55" s="100">
        <v>758.83</v>
      </c>
      <c r="S55" s="100">
        <v>1008594.61</v>
      </c>
      <c r="T55" s="100">
        <v>43480</v>
      </c>
      <c r="V55" s="100">
        <v>542080</v>
      </c>
      <c r="W55" s="100">
        <v>50000</v>
      </c>
      <c r="X55" s="124">
        <v>1003800</v>
      </c>
      <c r="AA55" s="124">
        <v>661059.66</v>
      </c>
      <c r="AB55" s="124">
        <v>37360.53</v>
      </c>
    </row>
    <row r="56" spans="1:30" x14ac:dyDescent="0.2">
      <c r="A56" s="56" t="s">
        <v>1540</v>
      </c>
      <c r="B56" s="123">
        <v>163711.24</v>
      </c>
      <c r="C56" s="123">
        <v>0</v>
      </c>
      <c r="D56" s="123">
        <v>67571.570000000007</v>
      </c>
      <c r="E56" s="56">
        <v>15694.44</v>
      </c>
      <c r="F56" s="56">
        <v>74054.350000000006</v>
      </c>
      <c r="O56" s="56">
        <v>-1878037.02</v>
      </c>
      <c r="P56" s="56">
        <v>2415193.5099999998</v>
      </c>
      <c r="Q56" s="100">
        <v>790.54</v>
      </c>
      <c r="S56" s="100">
        <v>1073791.6499999999</v>
      </c>
      <c r="T56" s="100">
        <v>92604</v>
      </c>
      <c r="V56" s="100">
        <v>1987920</v>
      </c>
      <c r="W56" s="100">
        <v>200000</v>
      </c>
      <c r="X56" s="124">
        <v>2319760</v>
      </c>
      <c r="AA56" s="124">
        <v>933600.11</v>
      </c>
      <c r="AB56" s="124">
        <v>150338.97</v>
      </c>
    </row>
    <row r="57" spans="1:30" x14ac:dyDescent="0.2">
      <c r="A57" s="56" t="s">
        <v>1541</v>
      </c>
      <c r="B57" s="123">
        <v>24974.97</v>
      </c>
      <c r="C57" s="123">
        <v>0</v>
      </c>
      <c r="D57" s="123">
        <v>23502.5</v>
      </c>
      <c r="E57" s="56">
        <v>318244.28000000003</v>
      </c>
      <c r="F57" s="56">
        <v>113170.05</v>
      </c>
      <c r="O57" s="56">
        <v>-621640.99</v>
      </c>
      <c r="P57" s="56">
        <v>1430245.31</v>
      </c>
      <c r="S57" s="100">
        <v>719940.99</v>
      </c>
      <c r="T57" s="100">
        <v>51640</v>
      </c>
      <c r="U57" s="100">
        <v>470.01</v>
      </c>
      <c r="V57" s="100">
        <v>518650</v>
      </c>
      <c r="X57" s="124">
        <v>800250</v>
      </c>
      <c r="AA57" s="124">
        <v>513057.51</v>
      </c>
      <c r="AB57" s="124">
        <v>126128.01</v>
      </c>
      <c r="AC57" s="124">
        <v>106840</v>
      </c>
    </row>
    <row r="58" spans="1:30" x14ac:dyDescent="0.2">
      <c r="A58" s="56" t="s">
        <v>1542</v>
      </c>
      <c r="B58" s="123">
        <v>34391.870000000003</v>
      </c>
      <c r="C58" s="123">
        <v>65810</v>
      </c>
      <c r="D58" s="123">
        <v>51413.61</v>
      </c>
      <c r="E58" s="56">
        <v>71944.789999999994</v>
      </c>
      <c r="F58" s="56">
        <v>961322.97</v>
      </c>
      <c r="O58" s="56">
        <v>-1384285.96</v>
      </c>
      <c r="P58" s="56">
        <v>2897338.69</v>
      </c>
      <c r="Q58" s="100">
        <v>360.99</v>
      </c>
      <c r="S58" s="100">
        <v>1493519.64</v>
      </c>
      <c r="T58" s="100">
        <v>358740</v>
      </c>
      <c r="V58" s="100">
        <v>1346840</v>
      </c>
      <c r="W58" s="100">
        <v>100000</v>
      </c>
      <c r="X58" s="124">
        <v>1927560</v>
      </c>
      <c r="AA58" s="124">
        <v>1001050.53</v>
      </c>
      <c r="AB58" s="124">
        <v>270079.59000000003</v>
      </c>
    </row>
    <row r="59" spans="1:30" x14ac:dyDescent="0.2">
      <c r="A59" s="56" t="s">
        <v>1543</v>
      </c>
      <c r="B59" s="123">
        <v>124500.94</v>
      </c>
      <c r="C59" s="123">
        <v>0</v>
      </c>
      <c r="D59" s="123">
        <v>70701.53</v>
      </c>
      <c r="E59" s="56">
        <v>1</v>
      </c>
      <c r="F59" s="56">
        <v>43767.29</v>
      </c>
      <c r="H59" s="276">
        <v>23217.33</v>
      </c>
      <c r="K59" s="276">
        <v>0</v>
      </c>
      <c r="O59" s="56">
        <v>-2902808.08</v>
      </c>
      <c r="P59" s="56">
        <v>3457082.1</v>
      </c>
      <c r="S59" s="100">
        <v>1149574.3700000001</v>
      </c>
      <c r="T59" s="100">
        <v>109000</v>
      </c>
      <c r="U59" s="100">
        <v>483.14</v>
      </c>
      <c r="V59" s="100">
        <v>842050</v>
      </c>
      <c r="W59" s="100">
        <v>10000</v>
      </c>
      <c r="X59" s="124">
        <v>1530513.8</v>
      </c>
      <c r="AA59" s="124">
        <v>622415.48</v>
      </c>
      <c r="AB59" s="124">
        <v>18801.82</v>
      </c>
    </row>
    <row r="60" spans="1:30" x14ac:dyDescent="0.2">
      <c r="A60" s="56" t="s">
        <v>1544</v>
      </c>
      <c r="B60" s="123">
        <v>300569.69</v>
      </c>
      <c r="C60" s="123">
        <v>0</v>
      </c>
      <c r="D60" s="123">
        <v>10550</v>
      </c>
      <c r="E60" s="56">
        <v>2</v>
      </c>
      <c r="F60" s="56">
        <v>24659.99</v>
      </c>
      <c r="O60" s="56">
        <v>-77844.66</v>
      </c>
      <c r="P60" s="56">
        <v>339109.18</v>
      </c>
      <c r="S60" s="100">
        <v>826437.7</v>
      </c>
      <c r="T60" s="100">
        <v>189000</v>
      </c>
      <c r="U60" s="100">
        <v>1350.57</v>
      </c>
      <c r="V60" s="100">
        <v>880750</v>
      </c>
      <c r="W60" s="100">
        <v>110000</v>
      </c>
      <c r="X60" s="124">
        <v>1125280</v>
      </c>
      <c r="AA60" s="124">
        <v>759581</v>
      </c>
      <c r="AB60" s="124">
        <v>21630.11</v>
      </c>
    </row>
    <row r="61" spans="1:30" x14ac:dyDescent="0.2">
      <c r="A61" s="56" t="s">
        <v>1545</v>
      </c>
      <c r="B61" s="123">
        <v>128712.18</v>
      </c>
      <c r="C61" s="123">
        <v>0</v>
      </c>
      <c r="D61" s="123">
        <v>91135.15</v>
      </c>
      <c r="E61" s="56">
        <v>114402.08</v>
      </c>
      <c r="F61" s="56">
        <v>22492.55</v>
      </c>
      <c r="K61" s="276">
        <v>0</v>
      </c>
      <c r="O61" s="56">
        <v>-1262442.29</v>
      </c>
      <c r="P61" s="56">
        <v>1695206.85</v>
      </c>
      <c r="S61" s="100">
        <v>599548.68999999994</v>
      </c>
      <c r="T61" s="100">
        <v>34000</v>
      </c>
      <c r="V61" s="100">
        <v>887690</v>
      </c>
      <c r="W61" s="100">
        <v>50000</v>
      </c>
      <c r="X61" s="124">
        <v>1170780.96</v>
      </c>
      <c r="AA61" s="124">
        <v>375089.03</v>
      </c>
      <c r="AB61" s="124">
        <v>52491.3</v>
      </c>
    </row>
    <row r="62" spans="1:30" x14ac:dyDescent="0.2">
      <c r="A62" s="56" t="s">
        <v>1546</v>
      </c>
      <c r="B62" s="123">
        <v>331082.73</v>
      </c>
      <c r="C62" s="123">
        <v>0</v>
      </c>
      <c r="D62" s="123">
        <v>82578.81</v>
      </c>
      <c r="E62" s="56">
        <v>98579.97</v>
      </c>
      <c r="F62" s="56">
        <v>79666.2</v>
      </c>
      <c r="K62" s="276">
        <v>0</v>
      </c>
      <c r="O62" s="56">
        <v>-2031305.7</v>
      </c>
      <c r="P62" s="56">
        <v>2729343.72</v>
      </c>
      <c r="Q62" s="100">
        <v>12.62</v>
      </c>
      <c r="S62" s="100">
        <v>1426118.54</v>
      </c>
      <c r="U62" s="100">
        <v>874.74</v>
      </c>
      <c r="V62" s="100">
        <v>995830</v>
      </c>
      <c r="W62" s="100">
        <v>50000</v>
      </c>
      <c r="X62" s="124">
        <v>1562218.8</v>
      </c>
      <c r="AA62" s="124">
        <v>784845.85</v>
      </c>
      <c r="AB62" s="124">
        <v>156078.56</v>
      </c>
    </row>
    <row r="63" spans="1:30" x14ac:dyDescent="0.2">
      <c r="A63" s="56" t="s">
        <v>1547</v>
      </c>
      <c r="B63" s="123">
        <v>208812.07</v>
      </c>
      <c r="C63" s="123">
        <v>25800</v>
      </c>
      <c r="D63" s="123">
        <v>64929.87</v>
      </c>
      <c r="E63" s="56">
        <v>150502</v>
      </c>
      <c r="F63" s="56">
        <v>237544.38</v>
      </c>
      <c r="K63" s="276">
        <v>0</v>
      </c>
      <c r="O63" s="56">
        <v>-2207246.38</v>
      </c>
      <c r="P63" s="56">
        <v>3207310.61</v>
      </c>
      <c r="S63" s="100">
        <v>1661664.17</v>
      </c>
      <c r="T63" s="100">
        <v>305990</v>
      </c>
      <c r="U63" s="100">
        <v>703.55</v>
      </c>
      <c r="V63" s="100">
        <v>1313760</v>
      </c>
      <c r="X63" s="124">
        <v>2148448</v>
      </c>
      <c r="AA63" s="124">
        <v>911623.07</v>
      </c>
      <c r="AB63" s="124">
        <v>234912.56</v>
      </c>
    </row>
    <row r="64" spans="1:30" x14ac:dyDescent="0.2">
      <c r="A64" s="56" t="s">
        <v>1548</v>
      </c>
      <c r="B64" s="123">
        <v>174287.66</v>
      </c>
      <c r="C64" s="123">
        <v>52350</v>
      </c>
      <c r="D64" s="123">
        <v>104755.88</v>
      </c>
      <c r="E64" s="56">
        <v>129835.45</v>
      </c>
      <c r="F64" s="56">
        <v>72332.649999999994</v>
      </c>
      <c r="H64" s="276">
        <v>69600</v>
      </c>
      <c r="O64" s="56">
        <v>-2060180.96</v>
      </c>
      <c r="P64" s="56">
        <v>2601971.02</v>
      </c>
      <c r="S64" s="100">
        <v>1437218.38</v>
      </c>
      <c r="T64" s="100">
        <v>145704</v>
      </c>
      <c r="U64" s="100">
        <v>653.41</v>
      </c>
      <c r="V64" s="100">
        <v>1291340</v>
      </c>
      <c r="W64" s="100">
        <v>80000</v>
      </c>
      <c r="X64" s="124">
        <v>1900740</v>
      </c>
      <c r="AA64" s="124">
        <v>890342.38</v>
      </c>
      <c r="AB64" s="124">
        <v>89336.83</v>
      </c>
    </row>
    <row r="65" spans="1:30" x14ac:dyDescent="0.2">
      <c r="A65" s="56" t="s">
        <v>1549</v>
      </c>
      <c r="B65" s="123">
        <v>76937.67</v>
      </c>
      <c r="C65" s="123">
        <v>4800</v>
      </c>
      <c r="D65" s="123">
        <v>91598.38</v>
      </c>
      <c r="E65" s="56">
        <v>740461.14</v>
      </c>
      <c r="F65" s="56">
        <v>35279.22</v>
      </c>
      <c r="K65" s="276">
        <v>0</v>
      </c>
      <c r="O65" s="56">
        <v>-1874237.09</v>
      </c>
      <c r="P65" s="56">
        <v>3048211.32</v>
      </c>
      <c r="S65" s="100">
        <v>1165806.1499999999</v>
      </c>
      <c r="T65" s="100">
        <v>60000</v>
      </c>
      <c r="U65" s="100">
        <v>529.39</v>
      </c>
      <c r="V65" s="100">
        <v>1045990</v>
      </c>
      <c r="X65" s="124">
        <v>1698164.4</v>
      </c>
      <c r="AA65" s="124">
        <v>500528.56</v>
      </c>
      <c r="AB65" s="124">
        <v>146569.4</v>
      </c>
    </row>
    <row r="66" spans="1:30" x14ac:dyDescent="0.2">
      <c r="A66" s="290" t="s">
        <v>1564</v>
      </c>
      <c r="B66" s="123">
        <v>48641.69</v>
      </c>
      <c r="C66" s="123">
        <v>0</v>
      </c>
      <c r="D66" s="123">
        <v>38056.559999999998</v>
      </c>
      <c r="E66" s="56">
        <v>618945.75</v>
      </c>
      <c r="F66" s="56">
        <v>127549.1</v>
      </c>
      <c r="O66" s="56">
        <v>11824.18</v>
      </c>
      <c r="P66" s="56">
        <v>1312112.72</v>
      </c>
      <c r="S66" s="100">
        <v>703437.85</v>
      </c>
      <c r="T66" s="100">
        <v>70000</v>
      </c>
      <c r="U66" s="100">
        <v>839.77</v>
      </c>
      <c r="V66" s="100">
        <v>1600318</v>
      </c>
      <c r="X66" s="124">
        <v>1981358</v>
      </c>
      <c r="AA66" s="124">
        <v>440496.52</v>
      </c>
      <c r="AB66" s="124">
        <v>173567.9</v>
      </c>
    </row>
    <row r="67" spans="1:30" x14ac:dyDescent="0.2">
      <c r="A67" s="56" t="s">
        <v>1550</v>
      </c>
      <c r="B67" s="123">
        <v>817971.81</v>
      </c>
      <c r="C67" s="123">
        <v>44904</v>
      </c>
      <c r="D67" s="123">
        <v>55824.05</v>
      </c>
      <c r="E67" s="56">
        <v>881777</v>
      </c>
      <c r="F67" s="56">
        <v>250180.88</v>
      </c>
      <c r="K67" s="276">
        <v>0</v>
      </c>
      <c r="O67" s="56">
        <v>1044339.9</v>
      </c>
      <c r="P67" s="56">
        <v>997975.02</v>
      </c>
      <c r="S67" s="100">
        <v>945261.25</v>
      </c>
      <c r="T67" s="100">
        <v>139880</v>
      </c>
      <c r="U67" s="100">
        <v>1501.18</v>
      </c>
      <c r="V67" s="100">
        <v>1238100</v>
      </c>
      <c r="X67" s="124">
        <v>1528060</v>
      </c>
      <c r="Y67" s="124">
        <v>52800</v>
      </c>
      <c r="Z67" s="124">
        <v>15176</v>
      </c>
      <c r="AA67" s="124">
        <v>558410.69999999995</v>
      </c>
      <c r="AB67" s="124">
        <v>138817.91</v>
      </c>
    </row>
    <row r="68" spans="1:30" x14ac:dyDescent="0.2">
      <c r="A68" s="56" t="s">
        <v>2331</v>
      </c>
      <c r="B68" s="123">
        <v>219932.48</v>
      </c>
      <c r="C68" s="123">
        <v>111264</v>
      </c>
      <c r="D68" s="123">
        <v>114948.12</v>
      </c>
      <c r="E68" s="56">
        <v>714318.1</v>
      </c>
      <c r="F68" s="56">
        <v>185636.78</v>
      </c>
      <c r="J68" s="276">
        <v>67440</v>
      </c>
      <c r="O68" s="56">
        <v>-2763222.72</v>
      </c>
      <c r="P68" s="56">
        <v>4031791.24</v>
      </c>
      <c r="S68" s="100">
        <v>1145743.6499999999</v>
      </c>
      <c r="U68" s="100">
        <v>555.53</v>
      </c>
      <c r="V68" s="100">
        <v>1127080</v>
      </c>
      <c r="X68" s="124">
        <v>1483040</v>
      </c>
      <c r="Y68" s="124">
        <v>28944</v>
      </c>
      <c r="AA68" s="124">
        <v>548258.92000000004</v>
      </c>
      <c r="AB68" s="124">
        <v>110617.98</v>
      </c>
      <c r="AD68" s="124">
        <v>74684.320000000007</v>
      </c>
    </row>
    <row r="69" spans="1:30" x14ac:dyDescent="0.2">
      <c r="A69" s="56" t="s">
        <v>1551</v>
      </c>
      <c r="B69" s="123">
        <v>549575.39</v>
      </c>
      <c r="C69" s="123">
        <v>63416</v>
      </c>
      <c r="D69" s="123">
        <v>26699.63</v>
      </c>
      <c r="E69" s="56">
        <v>273291.8</v>
      </c>
      <c r="F69" s="56">
        <v>456372.88</v>
      </c>
      <c r="J69" s="276">
        <v>155000</v>
      </c>
      <c r="O69" s="56">
        <v>1306537.43</v>
      </c>
      <c r="P69" s="56">
        <v>73641.19</v>
      </c>
      <c r="S69" s="100">
        <v>2307298.7000000002</v>
      </c>
      <c r="T69" s="100">
        <v>236780</v>
      </c>
      <c r="U69" s="100">
        <v>1573.09</v>
      </c>
      <c r="V69" s="100">
        <v>2596440</v>
      </c>
      <c r="W69" s="100">
        <v>129197</v>
      </c>
      <c r="X69" s="124">
        <v>3442843</v>
      </c>
      <c r="Y69" s="124">
        <v>4000</v>
      </c>
      <c r="Z69" s="124">
        <v>32938</v>
      </c>
      <c r="AA69" s="124">
        <v>1583703.31</v>
      </c>
      <c r="AB69" s="124">
        <v>126867.4</v>
      </c>
    </row>
    <row r="70" spans="1:30" x14ac:dyDescent="0.2">
      <c r="A70" s="56" t="s">
        <v>2332</v>
      </c>
      <c r="B70" s="123">
        <v>202003.12</v>
      </c>
      <c r="C70" s="123">
        <v>44158.47</v>
      </c>
      <c r="D70" s="123">
        <v>174692.5</v>
      </c>
      <c r="E70" s="56">
        <v>-571263.30000000005</v>
      </c>
      <c r="F70" s="56">
        <v>-288383.3</v>
      </c>
      <c r="N70" s="56">
        <v>-334520.65000000002</v>
      </c>
      <c r="P70" s="56">
        <v>607615.71</v>
      </c>
      <c r="S70" s="100">
        <v>716734.86</v>
      </c>
      <c r="U70" s="100">
        <v>581.12</v>
      </c>
      <c r="V70" s="100">
        <v>1017720</v>
      </c>
      <c r="X70" s="124">
        <v>1174227</v>
      </c>
      <c r="AA70" s="124">
        <v>356544.95</v>
      </c>
      <c r="AB70" s="124">
        <v>859656.6</v>
      </c>
    </row>
    <row r="71" spans="1:30" x14ac:dyDescent="0.2">
      <c r="A71" s="56" t="s">
        <v>1552</v>
      </c>
      <c r="B71" s="123">
        <v>585761.06000000006</v>
      </c>
      <c r="C71" s="123">
        <v>37944</v>
      </c>
      <c r="D71" s="123">
        <v>46996.6</v>
      </c>
      <c r="E71" s="56">
        <v>697514.95</v>
      </c>
      <c r="F71" s="56">
        <v>-160769.92000000001</v>
      </c>
      <c r="K71" s="276">
        <v>1356261.26</v>
      </c>
      <c r="N71" s="56">
        <v>-612095.72</v>
      </c>
      <c r="O71" s="56">
        <v>-1425755.6</v>
      </c>
      <c r="P71" s="56">
        <v>3812852.35</v>
      </c>
      <c r="S71" s="100">
        <v>211540.23</v>
      </c>
      <c r="V71" s="100">
        <v>406546</v>
      </c>
      <c r="W71" s="100">
        <v>300</v>
      </c>
      <c r="X71" s="124">
        <v>1026174</v>
      </c>
      <c r="AA71" s="124">
        <v>561339.85</v>
      </c>
      <c r="AB71" s="124">
        <v>787032.98</v>
      </c>
    </row>
    <row r="72" spans="1:30" x14ac:dyDescent="0.2">
      <c r="A72" s="56" t="s">
        <v>1553</v>
      </c>
      <c r="B72" s="123">
        <v>276077.7</v>
      </c>
      <c r="C72" s="123">
        <v>37182.26</v>
      </c>
      <c r="D72" s="123">
        <v>34328.36</v>
      </c>
      <c r="E72" s="56">
        <v>568758.92000000004</v>
      </c>
      <c r="F72" s="56">
        <v>170845.34</v>
      </c>
      <c r="O72" s="56">
        <v>-833367.35</v>
      </c>
      <c r="P72" s="56">
        <v>1909993.72</v>
      </c>
      <c r="S72" s="100">
        <v>1532721.69</v>
      </c>
      <c r="T72" s="100">
        <v>56300</v>
      </c>
      <c r="U72" s="100">
        <v>444.51</v>
      </c>
      <c r="V72" s="100">
        <v>1156560</v>
      </c>
      <c r="X72" s="124">
        <v>1670972</v>
      </c>
      <c r="Z72" s="124">
        <v>4240</v>
      </c>
      <c r="AA72" s="124">
        <v>612773.47</v>
      </c>
      <c r="AB72" s="124">
        <v>190841.52</v>
      </c>
    </row>
    <row r="73" spans="1:30" x14ac:dyDescent="0.2">
      <c r="A73" s="56" t="s">
        <v>2333</v>
      </c>
      <c r="B73" s="123">
        <v>200626.96</v>
      </c>
      <c r="C73" s="123">
        <v>48272</v>
      </c>
      <c r="D73" s="123">
        <v>155790.29</v>
      </c>
      <c r="E73" s="56">
        <v>284279.94</v>
      </c>
      <c r="F73" s="56">
        <v>-20904.97</v>
      </c>
      <c r="O73" s="56">
        <v>-712086.83</v>
      </c>
      <c r="P73" s="56">
        <v>1439320.15</v>
      </c>
      <c r="S73" s="100">
        <v>1595748.6</v>
      </c>
      <c r="T73" s="100">
        <v>259530</v>
      </c>
      <c r="U73" s="100">
        <v>255.21</v>
      </c>
      <c r="V73" s="100">
        <v>755832</v>
      </c>
      <c r="X73" s="124">
        <v>1622762</v>
      </c>
      <c r="Y73" s="124">
        <v>5390</v>
      </c>
      <c r="AA73" s="124">
        <v>762287.06</v>
      </c>
      <c r="AB73" s="124">
        <v>215779.85</v>
      </c>
    </row>
    <row r="74" spans="1:30" x14ac:dyDescent="0.2">
      <c r="A74" s="56" t="s">
        <v>2334</v>
      </c>
      <c r="B74" s="123">
        <v>365379.86</v>
      </c>
      <c r="C74" s="123">
        <v>106316</v>
      </c>
      <c r="D74" s="123">
        <v>104968.05</v>
      </c>
      <c r="E74" s="56">
        <v>1001734.1</v>
      </c>
      <c r="F74" s="56">
        <v>-52216.02</v>
      </c>
      <c r="O74" s="56">
        <v>-3193460.62</v>
      </c>
      <c r="P74" s="56">
        <v>4868817.07</v>
      </c>
      <c r="S74" s="100">
        <v>1743902.02</v>
      </c>
      <c r="U74" s="100">
        <v>868.33</v>
      </c>
      <c r="V74" s="100">
        <v>950180</v>
      </c>
      <c r="X74" s="124">
        <v>1561470</v>
      </c>
      <c r="Y74" s="124">
        <v>64891</v>
      </c>
      <c r="AA74" s="124">
        <v>703495.38</v>
      </c>
      <c r="AB74" s="124">
        <v>378302.43</v>
      </c>
    </row>
    <row r="75" spans="1:30" x14ac:dyDescent="0.2">
      <c r="A75" s="56" t="s">
        <v>2335</v>
      </c>
      <c r="B75" s="123">
        <v>100305.17</v>
      </c>
      <c r="C75" s="123">
        <v>6253</v>
      </c>
      <c r="D75" s="123">
        <v>5999.99</v>
      </c>
      <c r="E75" s="56">
        <v>338729.05</v>
      </c>
      <c r="F75" s="56">
        <v>126909.53</v>
      </c>
      <c r="H75" s="276">
        <v>111200</v>
      </c>
      <c r="O75" s="56">
        <v>540941.6</v>
      </c>
      <c r="P75" s="56">
        <v>310741.76000000001</v>
      </c>
      <c r="Q75" s="100">
        <v>292.02999999999997</v>
      </c>
      <c r="S75" s="100">
        <v>947683.7</v>
      </c>
      <c r="V75" s="100">
        <v>555250</v>
      </c>
      <c r="W75" s="100">
        <v>100000</v>
      </c>
      <c r="X75" s="124">
        <v>698456</v>
      </c>
      <c r="Z75" s="124">
        <v>8000</v>
      </c>
      <c r="AA75" s="124">
        <v>856201.45</v>
      </c>
      <c r="AB75" s="124">
        <v>265648.90000000002</v>
      </c>
    </row>
    <row r="76" spans="1:30" x14ac:dyDescent="0.2">
      <c r="A76" s="56" t="s">
        <v>1554</v>
      </c>
      <c r="B76" s="123">
        <v>170357.7</v>
      </c>
      <c r="C76" s="123">
        <v>21872</v>
      </c>
      <c r="D76" s="123">
        <v>60107.85</v>
      </c>
      <c r="E76" s="56">
        <v>257072.12</v>
      </c>
      <c r="F76" s="56">
        <v>34551.46</v>
      </c>
      <c r="L76" s="276">
        <v>320</v>
      </c>
      <c r="O76" s="56">
        <v>-2554695.29</v>
      </c>
      <c r="P76" s="56">
        <v>3225580.14</v>
      </c>
      <c r="S76" s="100">
        <v>1028791.34</v>
      </c>
      <c r="T76" s="100">
        <v>55560</v>
      </c>
      <c r="U76" s="100">
        <v>277.58999999999997</v>
      </c>
      <c r="V76" s="100">
        <v>811330</v>
      </c>
      <c r="X76" s="124">
        <v>1246185</v>
      </c>
      <c r="AA76" s="124">
        <v>392821.12</v>
      </c>
      <c r="AB76" s="124">
        <v>241309.53</v>
      </c>
    </row>
    <row r="77" spans="1:30" x14ac:dyDescent="0.2">
      <c r="A77" s="56" t="s">
        <v>1555</v>
      </c>
      <c r="B77" s="123">
        <v>471532.29</v>
      </c>
      <c r="C77" s="123">
        <v>103569</v>
      </c>
      <c r="D77" s="123">
        <v>31862.55</v>
      </c>
      <c r="E77" s="56">
        <v>497556.76</v>
      </c>
      <c r="F77" s="56">
        <v>258988.08</v>
      </c>
      <c r="M77" s="56">
        <v>179525</v>
      </c>
      <c r="O77" s="56">
        <v>-860635.03</v>
      </c>
      <c r="P77" s="56">
        <v>2484321.89</v>
      </c>
      <c r="S77" s="100">
        <v>1818584.49</v>
      </c>
      <c r="U77" s="100">
        <v>1104.53</v>
      </c>
      <c r="V77" s="100">
        <v>661100</v>
      </c>
      <c r="X77" s="124">
        <v>1424588</v>
      </c>
      <c r="Z77" s="124">
        <v>3828</v>
      </c>
      <c r="AA77" s="124">
        <v>1203276.92</v>
      </c>
      <c r="AB77" s="124">
        <v>168767.28</v>
      </c>
    </row>
    <row r="78" spans="1:30" x14ac:dyDescent="0.2">
      <c r="A78" s="56" t="s">
        <v>2336</v>
      </c>
      <c r="B78" s="123">
        <v>132266.42000000001</v>
      </c>
      <c r="C78" s="123">
        <v>10280</v>
      </c>
      <c r="D78" s="123">
        <v>53588.13</v>
      </c>
      <c r="E78" s="56">
        <v>312864.59000000003</v>
      </c>
      <c r="F78" s="56">
        <v>19446.97</v>
      </c>
      <c r="N78" s="56">
        <v>-855969.29</v>
      </c>
      <c r="P78" s="56">
        <v>1412549.96</v>
      </c>
      <c r="S78" s="100">
        <v>695493.17</v>
      </c>
      <c r="U78" s="100">
        <v>198.22</v>
      </c>
      <c r="V78" s="100">
        <v>793540</v>
      </c>
      <c r="X78" s="124">
        <v>994100</v>
      </c>
      <c r="AA78" s="124">
        <v>258176.2</v>
      </c>
      <c r="AB78" s="124">
        <v>190225.75</v>
      </c>
    </row>
    <row r="79" spans="1:30" x14ac:dyDescent="0.2">
      <c r="A79" s="290" t="s">
        <v>1565</v>
      </c>
      <c r="B79" s="123">
        <v>472413.76</v>
      </c>
      <c r="C79" s="123">
        <v>61742.71</v>
      </c>
      <c r="D79" s="123">
        <v>48182.62</v>
      </c>
      <c r="E79" s="56">
        <v>838072</v>
      </c>
      <c r="F79" s="56">
        <v>16443.16</v>
      </c>
      <c r="G79" s="276">
        <v>900</v>
      </c>
      <c r="N79" s="56">
        <v>-4736298.58</v>
      </c>
      <c r="O79" s="56">
        <v>3760058.32</v>
      </c>
      <c r="P79" s="56">
        <v>2368149.29</v>
      </c>
      <c r="Q79" s="100">
        <v>900.1</v>
      </c>
      <c r="S79" s="100">
        <v>890479.94</v>
      </c>
      <c r="T79" s="100">
        <v>86700</v>
      </c>
      <c r="V79" s="100">
        <v>991017.5</v>
      </c>
      <c r="X79" s="124">
        <v>1215077.5</v>
      </c>
      <c r="AA79" s="124">
        <v>555560.73</v>
      </c>
      <c r="AB79" s="124">
        <v>82360.09</v>
      </c>
    </row>
    <row r="80" spans="1:30" x14ac:dyDescent="0.2">
      <c r="A80" s="56" t="s">
        <v>1556</v>
      </c>
      <c r="B80" s="123">
        <v>264437.21999999997</v>
      </c>
      <c r="C80" s="123">
        <v>0</v>
      </c>
      <c r="D80" s="123">
        <v>20920.05</v>
      </c>
      <c r="E80" s="56">
        <v>529270.68000000005</v>
      </c>
      <c r="F80" s="56">
        <v>362797.28</v>
      </c>
      <c r="H80" s="276">
        <v>21360</v>
      </c>
      <c r="O80" s="56">
        <v>-1148789.2</v>
      </c>
      <c r="P80" s="56">
        <v>2500428.33</v>
      </c>
      <c r="S80" s="100">
        <v>1156954.8600000001</v>
      </c>
      <c r="U80" s="100">
        <v>278.45</v>
      </c>
      <c r="V80" s="100">
        <v>958320</v>
      </c>
      <c r="W80" s="100">
        <v>148900</v>
      </c>
      <c r="X80" s="124">
        <v>1475300</v>
      </c>
      <c r="Z80" s="124">
        <v>17756.86</v>
      </c>
      <c r="AA80" s="124">
        <v>659559.25</v>
      </c>
      <c r="AB80" s="124">
        <v>180408.1</v>
      </c>
    </row>
    <row r="81" spans="1:30" x14ac:dyDescent="0.2">
      <c r="A81" s="56" t="s">
        <v>1557</v>
      </c>
      <c r="B81" s="123">
        <v>218003.62</v>
      </c>
      <c r="C81" s="123">
        <v>0</v>
      </c>
      <c r="D81" s="123">
        <v>53232.04</v>
      </c>
      <c r="E81" s="56">
        <v>5</v>
      </c>
      <c r="F81" s="56">
        <v>283104.86</v>
      </c>
      <c r="H81" s="276">
        <v>18620.919999999998</v>
      </c>
      <c r="O81" s="56">
        <v>-1545681.43</v>
      </c>
      <c r="P81" s="56">
        <v>2140561.41</v>
      </c>
      <c r="S81" s="100">
        <v>748475.3</v>
      </c>
      <c r="T81" s="100">
        <v>134975</v>
      </c>
      <c r="U81" s="100">
        <v>280.20999999999998</v>
      </c>
      <c r="V81" s="100">
        <v>407740</v>
      </c>
      <c r="W81" s="100">
        <v>44095</v>
      </c>
      <c r="X81" s="124">
        <v>935062</v>
      </c>
      <c r="Z81" s="124">
        <v>9435</v>
      </c>
      <c r="AA81" s="124">
        <v>303723.82</v>
      </c>
      <c r="AB81" s="124">
        <v>73539.070000000007</v>
      </c>
    </row>
    <row r="82" spans="1:30" x14ac:dyDescent="0.2">
      <c r="A82" s="56" t="s">
        <v>1558</v>
      </c>
      <c r="B82" s="123">
        <v>364364.81</v>
      </c>
      <c r="C82" s="123">
        <v>26800</v>
      </c>
      <c r="D82" s="123">
        <v>30630.67</v>
      </c>
      <c r="E82" s="56">
        <v>926273.77</v>
      </c>
      <c r="F82" s="56">
        <v>686844.71</v>
      </c>
      <c r="H82" s="276">
        <v>25950</v>
      </c>
      <c r="O82" s="56">
        <v>-133342.57999999999</v>
      </c>
      <c r="P82" s="56">
        <v>2191938.59</v>
      </c>
      <c r="S82" s="100">
        <v>1331968.78</v>
      </c>
      <c r="T82" s="100">
        <v>220650</v>
      </c>
      <c r="U82" s="100">
        <v>562.89</v>
      </c>
      <c r="V82" s="100">
        <v>1022590</v>
      </c>
      <c r="W82" s="100">
        <v>110000</v>
      </c>
      <c r="X82" s="124">
        <v>1659322.02</v>
      </c>
      <c r="AA82" s="124">
        <v>585507.27</v>
      </c>
      <c r="AB82" s="124">
        <v>293847.43</v>
      </c>
    </row>
    <row r="83" spans="1:30" x14ac:dyDescent="0.2">
      <c r="A83" s="56" t="s">
        <v>1559</v>
      </c>
      <c r="B83" s="123">
        <v>599502.23</v>
      </c>
      <c r="C83" s="123">
        <v>26800</v>
      </c>
      <c r="D83" s="123">
        <v>97450.96</v>
      </c>
      <c r="E83" s="56">
        <v>607262.99</v>
      </c>
      <c r="F83" s="56">
        <v>358837.57</v>
      </c>
      <c r="H83" s="276">
        <v>25653.98</v>
      </c>
      <c r="O83" s="56">
        <v>-2199356.0299999998</v>
      </c>
      <c r="P83" s="56">
        <v>4194803.6500000004</v>
      </c>
      <c r="S83" s="100">
        <v>916969.63</v>
      </c>
      <c r="T83" s="100">
        <v>266700</v>
      </c>
      <c r="U83" s="100">
        <v>835.58</v>
      </c>
      <c r="V83" s="100">
        <v>1465491.5</v>
      </c>
      <c r="W83" s="100">
        <v>148000</v>
      </c>
      <c r="X83" s="124">
        <v>1836081.5</v>
      </c>
      <c r="Y83" s="124">
        <v>7300</v>
      </c>
      <c r="Z83" s="124">
        <v>24454.54</v>
      </c>
      <c r="AA83" s="124">
        <v>888084.23</v>
      </c>
      <c r="AB83" s="124">
        <v>326641.28999999998</v>
      </c>
    </row>
    <row r="84" spans="1:30" x14ac:dyDescent="0.2">
      <c r="A84" s="290" t="s">
        <v>1560</v>
      </c>
      <c r="B84" s="123">
        <v>117220.25</v>
      </c>
      <c r="C84" s="123">
        <v>0</v>
      </c>
      <c r="D84" s="123">
        <v>58529.66</v>
      </c>
      <c r="E84" s="56">
        <v>727055.44</v>
      </c>
      <c r="F84" s="56">
        <v>275683.06</v>
      </c>
      <c r="H84" s="276">
        <v>15150</v>
      </c>
      <c r="O84" s="56">
        <v>-518538.97</v>
      </c>
      <c r="P84" s="56">
        <v>2119139.65</v>
      </c>
      <c r="S84" s="100">
        <v>685529.78</v>
      </c>
      <c r="U84" s="100">
        <v>320.62</v>
      </c>
      <c r="V84" s="100">
        <v>820340</v>
      </c>
      <c r="W84" s="100">
        <v>72300</v>
      </c>
      <c r="X84" s="124">
        <v>1226032</v>
      </c>
      <c r="AA84" s="124">
        <v>350733.96</v>
      </c>
      <c r="AB84" s="124">
        <v>247231.71</v>
      </c>
    </row>
    <row r="85" spans="1:30" x14ac:dyDescent="0.2">
      <c r="A85" s="56" t="s">
        <v>1561</v>
      </c>
      <c r="B85" s="123">
        <v>777232.82</v>
      </c>
      <c r="C85" s="123">
        <v>0</v>
      </c>
      <c r="D85" s="123">
        <v>59484.35</v>
      </c>
      <c r="E85" s="56">
        <v>329716.95</v>
      </c>
      <c r="F85" s="56">
        <v>469639.23</v>
      </c>
      <c r="H85" s="276">
        <v>31828.84</v>
      </c>
      <c r="O85" s="56">
        <v>601677.84</v>
      </c>
      <c r="P85" s="56">
        <v>1096893.17</v>
      </c>
      <c r="S85" s="100">
        <v>1054458.3700000001</v>
      </c>
      <c r="T85" s="100">
        <v>511000</v>
      </c>
      <c r="U85" s="100">
        <v>736</v>
      </c>
      <c r="V85" s="100">
        <v>1313720</v>
      </c>
      <c r="W85" s="100">
        <v>143800</v>
      </c>
      <c r="X85" s="124">
        <v>1749190</v>
      </c>
      <c r="Y85" s="124">
        <v>18462</v>
      </c>
      <c r="AA85" s="124">
        <v>728531.81</v>
      </c>
      <c r="AB85" s="124">
        <v>256426.06</v>
      </c>
    </row>
    <row r="86" spans="1:30" x14ac:dyDescent="0.2">
      <c r="A86" s="290" t="s">
        <v>1562</v>
      </c>
      <c r="B86" s="123">
        <v>596876.42000000004</v>
      </c>
      <c r="C86" s="123">
        <v>49154.8</v>
      </c>
      <c r="D86" s="123">
        <v>40466.959999999999</v>
      </c>
      <c r="E86" s="56">
        <v>474548</v>
      </c>
      <c r="F86" s="56">
        <v>275749.25</v>
      </c>
      <c r="H86" s="276">
        <v>25298.85</v>
      </c>
      <c r="O86" s="56">
        <v>-1603972.22</v>
      </c>
      <c r="P86" s="56">
        <v>3207738.11</v>
      </c>
      <c r="S86" s="100">
        <v>795220.47</v>
      </c>
      <c r="T86" s="100">
        <v>150575</v>
      </c>
      <c r="U86" s="100">
        <v>879.21</v>
      </c>
      <c r="V86" s="100">
        <v>1256990</v>
      </c>
      <c r="W86" s="100">
        <v>136000</v>
      </c>
      <c r="X86" s="124">
        <v>1494925</v>
      </c>
      <c r="AA86" s="124">
        <v>710582.28</v>
      </c>
      <c r="AB86" s="124">
        <v>282160.71000000002</v>
      </c>
      <c r="AD86" s="124">
        <v>2000</v>
      </c>
    </row>
    <row r="94" spans="1:30" x14ac:dyDescent="0.2">
      <c r="A94" s="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N94"/>
  <sheetViews>
    <sheetView zoomScale="90" zoomScaleNormal="90" workbookViewId="0">
      <selection activeCell="E11" sqref="E11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4" bestFit="1" customWidth="1"/>
    <col min="4" max="4" width="44.75" style="74" bestFit="1" customWidth="1"/>
    <col min="5" max="5" width="44.875" style="56" bestFit="1" customWidth="1"/>
    <col min="6" max="6" width="34.875" style="123" bestFit="1" customWidth="1"/>
    <col min="7" max="7" width="33.875" style="123" bestFit="1" customWidth="1"/>
    <col min="8" max="8" width="25.5" style="123" bestFit="1" customWidth="1"/>
    <col min="9" max="10" width="17" style="56" bestFit="1" customWidth="1"/>
    <col min="11" max="11" width="19.125" style="276" bestFit="1" customWidth="1"/>
    <col min="12" max="12" width="21" style="276" bestFit="1" customWidth="1"/>
    <col min="13" max="13" width="21.375" style="276" bestFit="1" customWidth="1"/>
    <col min="14" max="14" width="20.5" style="276" bestFit="1" customWidth="1"/>
    <col min="15" max="16" width="22.875" style="276" bestFit="1" customWidth="1"/>
    <col min="17" max="17" width="24.875" style="56" bestFit="1" customWidth="1"/>
    <col min="18" max="19" width="28.625" style="56" bestFit="1" customWidth="1"/>
    <col min="20" max="20" width="17" style="56" bestFit="1" customWidth="1"/>
    <col min="21" max="21" width="28.875" style="100" bestFit="1" customWidth="1"/>
    <col min="22" max="22" width="24.75" style="100" bestFit="1" customWidth="1"/>
    <col min="23" max="23" width="46" style="100" bestFit="1" customWidth="1"/>
    <col min="24" max="24" width="46.625" style="100" bestFit="1" customWidth="1"/>
    <col min="25" max="25" width="30.125" style="100" bestFit="1" customWidth="1"/>
    <col min="26" max="26" width="57" style="100" bestFit="1" customWidth="1"/>
    <col min="27" max="27" width="17" style="100" bestFit="1" customWidth="1"/>
    <col min="28" max="28" width="21.625" style="124" bestFit="1" customWidth="1"/>
    <col min="29" max="29" width="28" style="124" bestFit="1" customWidth="1"/>
    <col min="30" max="30" width="26.375" style="124" bestFit="1" customWidth="1"/>
    <col min="31" max="31" width="44.875" style="124" bestFit="1" customWidth="1"/>
    <col min="32" max="32" width="32.375" style="124" bestFit="1" customWidth="1"/>
    <col min="33" max="33" width="24.125" style="124" bestFit="1" customWidth="1"/>
    <col min="34" max="34" width="34.25" style="124" customWidth="1"/>
    <col min="35" max="35" width="16.375" style="98" customWidth="1"/>
    <col min="36" max="36" width="13.5" style="37" bestFit="1" customWidth="1"/>
    <col min="37" max="37" width="17.375" style="15" bestFit="1" customWidth="1"/>
    <col min="38" max="38" width="17.625" style="18" bestFit="1" customWidth="1"/>
    <col min="39" max="39" width="19.125" style="27" bestFit="1" customWidth="1"/>
    <col min="40" max="40" width="14.625" style="72" bestFit="1" customWidth="1"/>
  </cols>
  <sheetData>
    <row r="1" spans="1:40" x14ac:dyDescent="0.2">
      <c r="E1" s="56" t="s">
        <v>590</v>
      </c>
      <c r="F1" s="123" t="s">
        <v>1437</v>
      </c>
      <c r="G1" s="123" t="s">
        <v>1438</v>
      </c>
      <c r="H1" s="123" t="s">
        <v>1439</v>
      </c>
      <c r="I1" s="56" t="s">
        <v>1441</v>
      </c>
      <c r="J1" s="56" t="s">
        <v>1442</v>
      </c>
      <c r="K1" s="276" t="s">
        <v>1444</v>
      </c>
      <c r="L1" s="276" t="s">
        <v>1445</v>
      </c>
      <c r="M1" s="276" t="s">
        <v>1496</v>
      </c>
      <c r="N1" s="276" t="s">
        <v>1446</v>
      </c>
      <c r="O1" s="276" t="s">
        <v>1447</v>
      </c>
      <c r="P1" s="276" t="s">
        <v>1497</v>
      </c>
      <c r="Q1" s="56" t="s">
        <v>1448</v>
      </c>
      <c r="R1" s="56" t="s">
        <v>1449</v>
      </c>
      <c r="S1" s="56" t="s">
        <v>1450</v>
      </c>
      <c r="T1" s="56" t="s">
        <v>1451</v>
      </c>
      <c r="U1" s="100" t="s">
        <v>1452</v>
      </c>
      <c r="V1" s="100" t="s">
        <v>1498</v>
      </c>
      <c r="W1" s="100" t="s">
        <v>1453</v>
      </c>
      <c r="X1" s="100" t="s">
        <v>1454</v>
      </c>
      <c r="Y1" s="100" t="s">
        <v>1455</v>
      </c>
      <c r="Z1" s="100" t="s">
        <v>1456</v>
      </c>
      <c r="AA1" s="100" t="s">
        <v>1457</v>
      </c>
      <c r="AB1" s="124" t="s">
        <v>1458</v>
      </c>
      <c r="AC1" s="124" t="s">
        <v>1459</v>
      </c>
      <c r="AD1" s="124" t="s">
        <v>1460</v>
      </c>
      <c r="AE1" s="124" t="s">
        <v>1461</v>
      </c>
      <c r="AF1" s="124" t="s">
        <v>1462</v>
      </c>
      <c r="AG1" s="124" t="s">
        <v>1463</v>
      </c>
      <c r="AH1" s="124" t="s">
        <v>1464</v>
      </c>
      <c r="AI1" s="85" t="s">
        <v>6</v>
      </c>
      <c r="AJ1" s="21" t="s">
        <v>7</v>
      </c>
      <c r="AK1" s="70" t="s">
        <v>8</v>
      </c>
      <c r="AL1" s="83" t="s">
        <v>9</v>
      </c>
      <c r="AM1" s="22" t="s">
        <v>10</v>
      </c>
      <c r="AN1" s="71" t="s">
        <v>11</v>
      </c>
    </row>
    <row r="2" spans="1:40" x14ac:dyDescent="0.2">
      <c r="B2" t="s">
        <v>57</v>
      </c>
      <c r="C2" s="74" t="s">
        <v>168</v>
      </c>
      <c r="E2" s="56" t="s">
        <v>591</v>
      </c>
      <c r="F2" s="123" t="s">
        <v>1465</v>
      </c>
      <c r="G2" s="123" t="s">
        <v>1466</v>
      </c>
      <c r="H2" s="123" t="s">
        <v>1467</v>
      </c>
      <c r="I2" s="56" t="s">
        <v>1469</v>
      </c>
      <c r="J2" s="56" t="s">
        <v>1470</v>
      </c>
      <c r="K2" s="276" t="s">
        <v>1472</v>
      </c>
      <c r="L2" s="276" t="s">
        <v>1473</v>
      </c>
      <c r="M2" s="276" t="s">
        <v>1499</v>
      </c>
      <c r="N2" s="276" t="s">
        <v>1474</v>
      </c>
      <c r="O2" s="276" t="s">
        <v>1475</v>
      </c>
      <c r="P2" s="276" t="s">
        <v>1500</v>
      </c>
      <c r="Q2" s="56" t="s">
        <v>1476</v>
      </c>
      <c r="R2" s="56" t="s">
        <v>1477</v>
      </c>
      <c r="S2" s="56" t="s">
        <v>1478</v>
      </c>
      <c r="T2" s="56" t="s">
        <v>1479</v>
      </c>
      <c r="U2" s="100" t="s">
        <v>1480</v>
      </c>
      <c r="V2" s="100" t="s">
        <v>1501</v>
      </c>
      <c r="W2" s="100" t="s">
        <v>1481</v>
      </c>
      <c r="X2" s="100" t="s">
        <v>1482</v>
      </c>
      <c r="Y2" s="100" t="s">
        <v>1483</v>
      </c>
      <c r="Z2" s="100" t="s">
        <v>1484</v>
      </c>
      <c r="AA2" s="100" t="s">
        <v>1485</v>
      </c>
      <c r="AB2" s="124" t="s">
        <v>1486</v>
      </c>
      <c r="AC2" s="124" t="s">
        <v>1487</v>
      </c>
      <c r="AD2" s="124" t="s">
        <v>1488</v>
      </c>
      <c r="AE2" s="124" t="s">
        <v>1489</v>
      </c>
      <c r="AF2" s="124" t="s">
        <v>1490</v>
      </c>
      <c r="AG2" s="124" t="s">
        <v>1491</v>
      </c>
      <c r="AH2" s="124" t="s">
        <v>1492</v>
      </c>
      <c r="AI2" s="85"/>
      <c r="AJ2" s="21"/>
      <c r="AK2" s="70"/>
      <c r="AL2" s="20"/>
      <c r="AM2" s="24"/>
      <c r="AN2" s="16"/>
    </row>
    <row r="3" spans="1:40" x14ac:dyDescent="0.2">
      <c r="E3" s="56" t="s">
        <v>592</v>
      </c>
      <c r="F3" s="123">
        <v>23626405.82</v>
      </c>
      <c r="G3" s="123">
        <v>2277240.14</v>
      </c>
      <c r="H3" s="123">
        <v>5942642.3600000003</v>
      </c>
      <c r="I3" s="56">
        <v>36169788.009999998</v>
      </c>
      <c r="J3" s="56">
        <v>22039887.370000001</v>
      </c>
      <c r="K3" s="276">
        <v>120900</v>
      </c>
      <c r="L3" s="276">
        <v>1681525.12</v>
      </c>
      <c r="M3" s="276">
        <v>88320</v>
      </c>
      <c r="N3" s="276">
        <v>345840</v>
      </c>
      <c r="O3" s="276">
        <v>1789504.59</v>
      </c>
      <c r="P3" s="276">
        <v>320</v>
      </c>
      <c r="Q3" s="56">
        <v>454502</v>
      </c>
      <c r="R3" s="56">
        <v>-9617570.0700000003</v>
      </c>
      <c r="S3" s="56">
        <v>-60160689.100000001</v>
      </c>
      <c r="T3" s="56">
        <v>168313208.66999999</v>
      </c>
      <c r="U3" s="100">
        <v>7229.64</v>
      </c>
      <c r="V3" s="100">
        <v>3802.96</v>
      </c>
      <c r="W3" s="100">
        <v>83565781.879999995</v>
      </c>
      <c r="X3" s="100">
        <v>11132741</v>
      </c>
      <c r="Y3" s="100">
        <v>43571.09</v>
      </c>
      <c r="Z3" s="100">
        <v>79285643</v>
      </c>
      <c r="AA3" s="100">
        <v>2375088.2000000002</v>
      </c>
      <c r="AB3" s="124">
        <v>114283966.2</v>
      </c>
      <c r="AC3" s="124">
        <v>213505</v>
      </c>
      <c r="AD3" s="124">
        <v>153818.4</v>
      </c>
      <c r="AE3" s="124">
        <v>49336769.640000001</v>
      </c>
      <c r="AF3" s="124">
        <v>12511982.75</v>
      </c>
      <c r="AG3" s="124">
        <v>106840</v>
      </c>
      <c r="AH3" s="124">
        <v>218759.32</v>
      </c>
      <c r="AI3" s="85">
        <f>SUM(AI4:AI86)</f>
        <v>31846288.319999993</v>
      </c>
      <c r="AJ3" s="21">
        <f t="shared" ref="AJ3:AL3" si="0">SUM(AJ4:AJ86)</f>
        <v>4026409.71</v>
      </c>
      <c r="AK3" s="70">
        <f>SUM(AK4:AK86)</f>
        <v>27819878.609999992</v>
      </c>
      <c r="AL3" s="20">
        <f t="shared" si="0"/>
        <v>176413857.76999998</v>
      </c>
      <c r="AM3" s="24">
        <f t="shared" ref="AM3" si="1">SUM(AM4:AM86)</f>
        <v>176825641.30999997</v>
      </c>
      <c r="AN3" s="106">
        <f>SUM(AN4:AN86)</f>
        <v>-411783.54000000493</v>
      </c>
    </row>
    <row r="4" spans="1:40" x14ac:dyDescent="0.2">
      <c r="A4" t="s">
        <v>281</v>
      </c>
      <c r="B4" t="s">
        <v>0</v>
      </c>
      <c r="C4" s="74">
        <v>5737</v>
      </c>
      <c r="D4" s="74" t="s">
        <v>605</v>
      </c>
      <c r="E4" s="74" t="s">
        <v>605</v>
      </c>
      <c r="F4" s="123">
        <v>0</v>
      </c>
      <c r="G4" s="123">
        <v>0</v>
      </c>
      <c r="H4" s="123">
        <v>0</v>
      </c>
      <c r="I4" s="56">
        <v>0</v>
      </c>
      <c r="J4" s="56">
        <v>0</v>
      </c>
      <c r="K4" s="276">
        <v>0</v>
      </c>
      <c r="L4" s="276">
        <v>0</v>
      </c>
      <c r="M4" s="276">
        <v>0</v>
      </c>
      <c r="N4" s="276">
        <v>0</v>
      </c>
      <c r="O4" s="276">
        <v>0</v>
      </c>
      <c r="P4" s="276">
        <v>0</v>
      </c>
      <c r="Q4" s="56">
        <v>0</v>
      </c>
      <c r="R4" s="56">
        <v>0</v>
      </c>
      <c r="S4" s="56">
        <v>0</v>
      </c>
      <c r="T4" s="56">
        <v>0</v>
      </c>
      <c r="U4" s="100">
        <v>0</v>
      </c>
      <c r="V4" s="100">
        <v>0</v>
      </c>
      <c r="W4" s="100">
        <v>0</v>
      </c>
      <c r="X4" s="100">
        <v>0</v>
      </c>
      <c r="Y4" s="100">
        <v>0</v>
      </c>
      <c r="Z4" s="100">
        <v>0</v>
      </c>
      <c r="AA4" s="100">
        <v>0</v>
      </c>
      <c r="AB4" s="124">
        <v>0</v>
      </c>
      <c r="AC4" s="124">
        <v>0</v>
      </c>
      <c r="AD4" s="124">
        <v>0</v>
      </c>
      <c r="AE4" s="124">
        <v>0</v>
      </c>
      <c r="AF4" s="124">
        <v>0</v>
      </c>
      <c r="AG4" s="124">
        <v>0</v>
      </c>
      <c r="AH4" s="124">
        <v>0</v>
      </c>
      <c r="AI4" s="98">
        <f>SUM(F4:H4)</f>
        <v>0</v>
      </c>
      <c r="AJ4" s="44">
        <f>SUM(K4:P4)</f>
        <v>0</v>
      </c>
      <c r="AK4" s="104">
        <f>AI4-AJ4</f>
        <v>0</v>
      </c>
      <c r="AL4" s="105">
        <f>SUM(U4:AA4)</f>
        <v>0</v>
      </c>
      <c r="AM4" s="29">
        <f>SUM(AB4:AH4)</f>
        <v>0</v>
      </c>
      <c r="AN4" s="106">
        <f>AL4-AM4</f>
        <v>0</v>
      </c>
    </row>
    <row r="5" spans="1:40" x14ac:dyDescent="0.2">
      <c r="A5" t="s">
        <v>281</v>
      </c>
      <c r="B5" t="s">
        <v>0</v>
      </c>
      <c r="C5" s="74">
        <v>4213</v>
      </c>
      <c r="D5" s="74" t="s">
        <v>606</v>
      </c>
      <c r="E5" s="74" t="s">
        <v>606</v>
      </c>
      <c r="F5" s="123">
        <v>0</v>
      </c>
      <c r="G5" s="123">
        <v>0</v>
      </c>
      <c r="H5" s="123">
        <v>0</v>
      </c>
      <c r="I5" s="56">
        <v>0</v>
      </c>
      <c r="J5" s="56">
        <v>0</v>
      </c>
      <c r="K5" s="276">
        <v>0</v>
      </c>
      <c r="L5" s="276">
        <v>0</v>
      </c>
      <c r="M5" s="276">
        <v>0</v>
      </c>
      <c r="N5" s="276">
        <v>0</v>
      </c>
      <c r="O5" s="276">
        <v>0</v>
      </c>
      <c r="P5" s="276">
        <v>0</v>
      </c>
      <c r="Q5" s="56">
        <v>0</v>
      </c>
      <c r="R5" s="56">
        <v>0</v>
      </c>
      <c r="S5" s="56">
        <v>0</v>
      </c>
      <c r="T5" s="56">
        <v>0</v>
      </c>
      <c r="U5" s="100">
        <v>0</v>
      </c>
      <c r="V5" s="100">
        <v>0</v>
      </c>
      <c r="W5" s="100">
        <v>0</v>
      </c>
      <c r="X5" s="100">
        <v>0</v>
      </c>
      <c r="Y5" s="100">
        <v>0</v>
      </c>
      <c r="Z5" s="100">
        <v>0</v>
      </c>
      <c r="AA5" s="100">
        <v>0</v>
      </c>
      <c r="AB5" s="124">
        <v>0</v>
      </c>
      <c r="AC5" s="124">
        <v>0</v>
      </c>
      <c r="AD5" s="124">
        <v>0</v>
      </c>
      <c r="AE5" s="124">
        <v>0</v>
      </c>
      <c r="AF5" s="124">
        <v>0</v>
      </c>
      <c r="AG5" s="124">
        <v>0</v>
      </c>
      <c r="AH5" s="124">
        <v>0</v>
      </c>
      <c r="AI5" s="98">
        <f t="shared" ref="AI5:AI68" si="2">SUM(F5:H5)</f>
        <v>0</v>
      </c>
      <c r="AJ5" s="44">
        <f t="shared" ref="AJ5:AJ68" si="3">SUM(K5:P5)</f>
        <v>0</v>
      </c>
      <c r="AK5" s="104">
        <f t="shared" ref="AK5:AK68" si="4">AI5-AJ5</f>
        <v>0</v>
      </c>
      <c r="AL5" s="105">
        <f t="shared" ref="AL5:AL68" si="5">SUM(U5:AA5)</f>
        <v>0</v>
      </c>
      <c r="AM5" s="29">
        <f t="shared" ref="AM5:AM68" si="6">SUM(AB5:AH5)</f>
        <v>0</v>
      </c>
      <c r="AN5" s="106">
        <f t="shared" ref="AN5:AN68" si="7">AL5-AM5</f>
        <v>0</v>
      </c>
    </row>
    <row r="6" spans="1:40" x14ac:dyDescent="0.2">
      <c r="A6" t="s">
        <v>281</v>
      </c>
      <c r="B6" t="s">
        <v>0</v>
      </c>
      <c r="C6" s="74">
        <v>4949</v>
      </c>
      <c r="D6" s="74" t="s">
        <v>607</v>
      </c>
      <c r="E6" s="74" t="s">
        <v>607</v>
      </c>
      <c r="F6" s="123">
        <v>0</v>
      </c>
      <c r="G6" s="123">
        <v>0</v>
      </c>
      <c r="H6" s="123">
        <v>0</v>
      </c>
      <c r="I6" s="56">
        <v>0</v>
      </c>
      <c r="J6" s="56">
        <v>0</v>
      </c>
      <c r="K6" s="276">
        <v>0</v>
      </c>
      <c r="L6" s="276">
        <v>0</v>
      </c>
      <c r="M6" s="276">
        <v>0</v>
      </c>
      <c r="N6" s="276">
        <v>0</v>
      </c>
      <c r="O6" s="276">
        <v>0</v>
      </c>
      <c r="P6" s="276">
        <v>0</v>
      </c>
      <c r="Q6" s="56">
        <v>0</v>
      </c>
      <c r="R6" s="56">
        <v>0</v>
      </c>
      <c r="S6" s="56">
        <v>0</v>
      </c>
      <c r="T6" s="56">
        <v>0</v>
      </c>
      <c r="U6" s="100">
        <v>0</v>
      </c>
      <c r="V6" s="100">
        <v>0</v>
      </c>
      <c r="W6" s="100">
        <v>0</v>
      </c>
      <c r="X6" s="100">
        <v>0</v>
      </c>
      <c r="Y6" s="100">
        <v>0</v>
      </c>
      <c r="Z6" s="100">
        <v>0</v>
      </c>
      <c r="AA6" s="100">
        <v>0</v>
      </c>
      <c r="AB6" s="124">
        <v>0</v>
      </c>
      <c r="AC6" s="124">
        <v>0</v>
      </c>
      <c r="AD6" s="124">
        <v>0</v>
      </c>
      <c r="AE6" s="124">
        <v>0</v>
      </c>
      <c r="AF6" s="124">
        <v>0</v>
      </c>
      <c r="AG6" s="124">
        <v>0</v>
      </c>
      <c r="AH6" s="124">
        <v>0</v>
      </c>
      <c r="AI6" s="98">
        <f t="shared" si="2"/>
        <v>0</v>
      </c>
      <c r="AJ6" s="44">
        <f t="shared" si="3"/>
        <v>0</v>
      </c>
      <c r="AK6" s="104">
        <f t="shared" si="4"/>
        <v>0</v>
      </c>
      <c r="AL6" s="105">
        <f t="shared" si="5"/>
        <v>0</v>
      </c>
      <c r="AM6" s="29">
        <f t="shared" si="6"/>
        <v>0</v>
      </c>
      <c r="AN6" s="106">
        <f t="shared" si="7"/>
        <v>0</v>
      </c>
    </row>
    <row r="7" spans="1:40" x14ac:dyDescent="0.2">
      <c r="A7" t="s">
        <v>281</v>
      </c>
      <c r="B7" t="s">
        <v>0</v>
      </c>
      <c r="C7" s="74">
        <v>7233</v>
      </c>
      <c r="D7" s="74" t="s">
        <v>608</v>
      </c>
      <c r="E7" s="74" t="s">
        <v>608</v>
      </c>
      <c r="F7" s="123">
        <v>0</v>
      </c>
      <c r="G7" s="123">
        <v>0</v>
      </c>
      <c r="H7" s="123">
        <v>0</v>
      </c>
      <c r="I7" s="56">
        <v>0</v>
      </c>
      <c r="J7" s="56">
        <v>0</v>
      </c>
      <c r="K7" s="276">
        <v>0</v>
      </c>
      <c r="L7" s="276">
        <v>0</v>
      </c>
      <c r="M7" s="276">
        <v>0</v>
      </c>
      <c r="N7" s="276">
        <v>0</v>
      </c>
      <c r="O7" s="276">
        <v>0</v>
      </c>
      <c r="P7" s="276">
        <v>0</v>
      </c>
      <c r="Q7" s="56">
        <v>0</v>
      </c>
      <c r="R7" s="56">
        <v>0</v>
      </c>
      <c r="S7" s="56">
        <v>0</v>
      </c>
      <c r="T7" s="56">
        <v>0</v>
      </c>
      <c r="U7" s="100">
        <v>0</v>
      </c>
      <c r="V7" s="100">
        <v>0</v>
      </c>
      <c r="W7" s="100">
        <v>0</v>
      </c>
      <c r="X7" s="100">
        <v>0</v>
      </c>
      <c r="Y7" s="100">
        <v>0</v>
      </c>
      <c r="Z7" s="100">
        <v>0</v>
      </c>
      <c r="AA7" s="100">
        <v>0</v>
      </c>
      <c r="AB7" s="124">
        <v>0</v>
      </c>
      <c r="AC7" s="124">
        <v>0</v>
      </c>
      <c r="AD7" s="124">
        <v>0</v>
      </c>
      <c r="AE7" s="124">
        <v>0</v>
      </c>
      <c r="AF7" s="124">
        <v>0</v>
      </c>
      <c r="AG7" s="124">
        <v>0</v>
      </c>
      <c r="AH7" s="124">
        <v>0</v>
      </c>
      <c r="AI7" s="98">
        <f t="shared" si="2"/>
        <v>0</v>
      </c>
      <c r="AJ7" s="44">
        <f t="shared" si="3"/>
        <v>0</v>
      </c>
      <c r="AK7" s="104">
        <f t="shared" si="4"/>
        <v>0</v>
      </c>
      <c r="AL7" s="105">
        <f t="shared" si="5"/>
        <v>0</v>
      </c>
      <c r="AM7" s="29">
        <f t="shared" si="6"/>
        <v>0</v>
      </c>
      <c r="AN7" s="106">
        <f t="shared" si="7"/>
        <v>0</v>
      </c>
    </row>
    <row r="8" spans="1:40" x14ac:dyDescent="0.2">
      <c r="A8" t="s">
        <v>281</v>
      </c>
      <c r="B8" t="s">
        <v>0</v>
      </c>
      <c r="C8" s="74">
        <v>5081</v>
      </c>
      <c r="D8" s="74" t="s">
        <v>609</v>
      </c>
      <c r="E8" s="74" t="s">
        <v>609</v>
      </c>
      <c r="F8" s="123">
        <v>0</v>
      </c>
      <c r="G8" s="123">
        <v>0</v>
      </c>
      <c r="H8" s="123">
        <v>0</v>
      </c>
      <c r="I8" s="56">
        <v>0</v>
      </c>
      <c r="J8" s="56">
        <v>0</v>
      </c>
      <c r="K8" s="276">
        <v>0</v>
      </c>
      <c r="L8" s="276">
        <v>0</v>
      </c>
      <c r="M8" s="276">
        <v>0</v>
      </c>
      <c r="N8" s="276">
        <v>0</v>
      </c>
      <c r="O8" s="276">
        <v>0</v>
      </c>
      <c r="P8" s="276">
        <v>0</v>
      </c>
      <c r="Q8" s="56">
        <v>0</v>
      </c>
      <c r="R8" s="56">
        <v>0</v>
      </c>
      <c r="S8" s="56">
        <v>0</v>
      </c>
      <c r="T8" s="56">
        <v>0</v>
      </c>
      <c r="U8" s="100">
        <v>0</v>
      </c>
      <c r="V8" s="100">
        <v>0</v>
      </c>
      <c r="W8" s="100">
        <v>0</v>
      </c>
      <c r="X8" s="100">
        <v>0</v>
      </c>
      <c r="Y8" s="100">
        <v>0</v>
      </c>
      <c r="Z8" s="100">
        <v>0</v>
      </c>
      <c r="AA8" s="100">
        <v>0</v>
      </c>
      <c r="AB8" s="124">
        <v>0</v>
      </c>
      <c r="AC8" s="124">
        <v>0</v>
      </c>
      <c r="AD8" s="124">
        <v>0</v>
      </c>
      <c r="AE8" s="124">
        <v>0</v>
      </c>
      <c r="AF8" s="124">
        <v>0</v>
      </c>
      <c r="AG8" s="124">
        <v>0</v>
      </c>
      <c r="AH8" s="124">
        <v>0</v>
      </c>
      <c r="AI8" s="98">
        <f t="shared" si="2"/>
        <v>0</v>
      </c>
      <c r="AJ8" s="44">
        <f t="shared" si="3"/>
        <v>0</v>
      </c>
      <c r="AK8" s="104">
        <f t="shared" si="4"/>
        <v>0</v>
      </c>
      <c r="AL8" s="105">
        <f t="shared" si="5"/>
        <v>0</v>
      </c>
      <c r="AM8" s="29">
        <f t="shared" si="6"/>
        <v>0</v>
      </c>
      <c r="AN8" s="106">
        <f t="shared" si="7"/>
        <v>0</v>
      </c>
    </row>
    <row r="9" spans="1:40" x14ac:dyDescent="0.2">
      <c r="A9" t="s">
        <v>281</v>
      </c>
      <c r="B9" t="s">
        <v>0</v>
      </c>
      <c r="C9" s="74">
        <v>1868</v>
      </c>
      <c r="D9" s="74" t="s">
        <v>610</v>
      </c>
      <c r="E9" s="74" t="s">
        <v>610</v>
      </c>
      <c r="F9" s="123">
        <v>0</v>
      </c>
      <c r="G9" s="123">
        <v>0</v>
      </c>
      <c r="H9" s="123">
        <v>0</v>
      </c>
      <c r="I9" s="56">
        <v>0</v>
      </c>
      <c r="J9" s="56">
        <v>0</v>
      </c>
      <c r="K9" s="276">
        <v>0</v>
      </c>
      <c r="L9" s="276">
        <v>0</v>
      </c>
      <c r="M9" s="276">
        <v>0</v>
      </c>
      <c r="N9" s="276">
        <v>0</v>
      </c>
      <c r="O9" s="276">
        <v>0</v>
      </c>
      <c r="P9" s="276">
        <v>0</v>
      </c>
      <c r="Q9" s="56">
        <v>0</v>
      </c>
      <c r="R9" s="56">
        <v>0</v>
      </c>
      <c r="S9" s="56">
        <v>0</v>
      </c>
      <c r="T9" s="56">
        <v>0</v>
      </c>
      <c r="U9" s="100">
        <v>0</v>
      </c>
      <c r="V9" s="100">
        <v>0</v>
      </c>
      <c r="W9" s="100">
        <v>0</v>
      </c>
      <c r="X9" s="100">
        <v>0</v>
      </c>
      <c r="Y9" s="100">
        <v>0</v>
      </c>
      <c r="Z9" s="100">
        <v>0</v>
      </c>
      <c r="AA9" s="100">
        <v>0</v>
      </c>
      <c r="AB9" s="124">
        <v>0</v>
      </c>
      <c r="AC9" s="124">
        <v>0</v>
      </c>
      <c r="AD9" s="124">
        <v>0</v>
      </c>
      <c r="AE9" s="124">
        <v>0</v>
      </c>
      <c r="AF9" s="124">
        <v>0</v>
      </c>
      <c r="AG9" s="124">
        <v>0</v>
      </c>
      <c r="AH9" s="124">
        <v>0</v>
      </c>
      <c r="AI9" s="98">
        <f t="shared" si="2"/>
        <v>0</v>
      </c>
      <c r="AJ9" s="44">
        <f t="shared" si="3"/>
        <v>0</v>
      </c>
      <c r="AK9" s="104">
        <f t="shared" si="4"/>
        <v>0</v>
      </c>
      <c r="AL9" s="105">
        <f t="shared" si="5"/>
        <v>0</v>
      </c>
      <c r="AM9" s="29">
        <f t="shared" si="6"/>
        <v>0</v>
      </c>
      <c r="AN9" s="106">
        <f t="shared" si="7"/>
        <v>0</v>
      </c>
    </row>
    <row r="10" spans="1:40" x14ac:dyDescent="0.2">
      <c r="A10" t="s">
        <v>281</v>
      </c>
      <c r="B10" t="s">
        <v>0</v>
      </c>
      <c r="C10" s="74">
        <v>7126</v>
      </c>
      <c r="D10" s="74" t="s">
        <v>611</v>
      </c>
      <c r="E10" s="56" t="s">
        <v>1502</v>
      </c>
      <c r="F10" s="123">
        <v>449976.3</v>
      </c>
      <c r="G10" s="123">
        <v>36955.599999999999</v>
      </c>
      <c r="H10" s="123">
        <v>68011.929999999993</v>
      </c>
      <c r="I10" s="56">
        <v>975834.19</v>
      </c>
      <c r="J10" s="56">
        <v>253999.17</v>
      </c>
      <c r="L10" s="276">
        <v>10650</v>
      </c>
      <c r="S10" s="56">
        <v>-281413.25</v>
      </c>
      <c r="T10" s="56">
        <v>2359303.7200000002</v>
      </c>
      <c r="W10" s="100">
        <v>1621509.75</v>
      </c>
      <c r="Y10" s="100">
        <v>1131.5</v>
      </c>
      <c r="Z10" s="100">
        <v>2119190</v>
      </c>
      <c r="AB10" s="124">
        <v>2833280</v>
      </c>
      <c r="AD10" s="124">
        <v>12426</v>
      </c>
      <c r="AE10" s="124">
        <v>1040634.23</v>
      </c>
      <c r="AF10" s="124">
        <v>83731.3</v>
      </c>
      <c r="AI10" s="98">
        <f t="shared" si="2"/>
        <v>554943.82999999996</v>
      </c>
      <c r="AJ10" s="44">
        <f t="shared" si="3"/>
        <v>10650</v>
      </c>
      <c r="AK10" s="104">
        <f t="shared" si="4"/>
        <v>544293.82999999996</v>
      </c>
      <c r="AL10" s="105">
        <f t="shared" si="5"/>
        <v>3741831.25</v>
      </c>
      <c r="AM10" s="29">
        <f t="shared" si="6"/>
        <v>3970071.53</v>
      </c>
      <c r="AN10" s="106">
        <f t="shared" si="7"/>
        <v>-228240.2799999998</v>
      </c>
    </row>
    <row r="11" spans="1:40" x14ac:dyDescent="0.2">
      <c r="A11" t="s">
        <v>281</v>
      </c>
      <c r="B11" t="s">
        <v>0</v>
      </c>
      <c r="C11" s="74">
        <v>2671</v>
      </c>
      <c r="D11" s="74" t="s">
        <v>612</v>
      </c>
      <c r="E11" s="74" t="s">
        <v>612</v>
      </c>
      <c r="F11" s="123">
        <v>0</v>
      </c>
      <c r="AI11" s="98">
        <f t="shared" si="2"/>
        <v>0</v>
      </c>
      <c r="AJ11" s="44">
        <f t="shared" si="3"/>
        <v>0</v>
      </c>
      <c r="AK11" s="104">
        <f t="shared" si="4"/>
        <v>0</v>
      </c>
      <c r="AL11" s="105">
        <f t="shared" si="5"/>
        <v>0</v>
      </c>
      <c r="AM11" s="29">
        <f t="shared" si="6"/>
        <v>0</v>
      </c>
      <c r="AN11" s="106">
        <f t="shared" si="7"/>
        <v>0</v>
      </c>
    </row>
    <row r="12" spans="1:40" ht="13.5" customHeight="1" x14ac:dyDescent="0.2">
      <c r="A12" t="s">
        <v>281</v>
      </c>
      <c r="B12" t="s">
        <v>0</v>
      </c>
      <c r="C12" s="74">
        <v>4454</v>
      </c>
      <c r="D12" s="74" t="s">
        <v>613</v>
      </c>
      <c r="E12" s="56" t="s">
        <v>1503</v>
      </c>
      <c r="F12" s="123">
        <v>656619.4</v>
      </c>
      <c r="G12" s="123">
        <v>56241.56</v>
      </c>
      <c r="H12" s="123">
        <v>150814.96</v>
      </c>
      <c r="I12" s="56">
        <v>184563.29</v>
      </c>
      <c r="J12" s="56">
        <v>97684.35</v>
      </c>
      <c r="L12" s="276">
        <v>12900</v>
      </c>
      <c r="S12" s="56">
        <v>-1284325.57</v>
      </c>
      <c r="T12" s="56">
        <v>2541297.98</v>
      </c>
      <c r="W12" s="100">
        <v>1232203.6599999999</v>
      </c>
      <c r="X12" s="100">
        <v>213175</v>
      </c>
      <c r="Y12" s="100">
        <v>1316.62</v>
      </c>
      <c r="Z12" s="100">
        <v>1244540</v>
      </c>
      <c r="AB12" s="124">
        <v>1841270</v>
      </c>
      <c r="AE12" s="124">
        <v>596488.92000000004</v>
      </c>
      <c r="AF12" s="124">
        <v>133277.21</v>
      </c>
      <c r="AI12" s="98">
        <f t="shared" si="2"/>
        <v>863675.91999999993</v>
      </c>
      <c r="AJ12" s="44">
        <f t="shared" si="3"/>
        <v>12900</v>
      </c>
      <c r="AK12" s="104">
        <f t="shared" si="4"/>
        <v>850775.91999999993</v>
      </c>
      <c r="AL12" s="105">
        <f t="shared" si="5"/>
        <v>2691235.2800000003</v>
      </c>
      <c r="AM12" s="29">
        <f t="shared" si="6"/>
        <v>2571036.13</v>
      </c>
      <c r="AN12" s="106">
        <f t="shared" si="7"/>
        <v>120199.15000000037</v>
      </c>
    </row>
    <row r="13" spans="1:40" x14ac:dyDescent="0.2">
      <c r="A13" t="s">
        <v>281</v>
      </c>
      <c r="B13" t="s">
        <v>0</v>
      </c>
      <c r="C13" s="74">
        <v>3077</v>
      </c>
      <c r="D13" s="74" t="s">
        <v>614</v>
      </c>
      <c r="E13" s="56" t="s">
        <v>1504</v>
      </c>
      <c r="F13" s="123">
        <v>466705.25</v>
      </c>
      <c r="G13" s="123">
        <v>73478.399999999994</v>
      </c>
      <c r="H13" s="123">
        <v>340435.23</v>
      </c>
      <c r="I13" s="56">
        <v>366629.16</v>
      </c>
      <c r="J13" s="56">
        <v>216113.2</v>
      </c>
      <c r="L13" s="276">
        <v>13950</v>
      </c>
      <c r="S13" s="56">
        <v>-902608.01</v>
      </c>
      <c r="T13" s="56">
        <v>2357450.56</v>
      </c>
      <c r="W13" s="100">
        <v>686204.12</v>
      </c>
      <c r="X13" s="100">
        <v>200000</v>
      </c>
      <c r="Y13" s="100">
        <v>783.66</v>
      </c>
      <c r="Z13" s="100">
        <v>1544380</v>
      </c>
      <c r="AB13" s="124">
        <v>1714440</v>
      </c>
      <c r="AE13" s="124">
        <v>548875.06000000006</v>
      </c>
      <c r="AF13" s="124">
        <v>154184.03</v>
      </c>
      <c r="AI13" s="98">
        <f t="shared" si="2"/>
        <v>880618.88</v>
      </c>
      <c r="AJ13" s="44">
        <f t="shared" si="3"/>
        <v>13950</v>
      </c>
      <c r="AK13" s="104">
        <f t="shared" si="4"/>
        <v>866668.88</v>
      </c>
      <c r="AL13" s="105">
        <f t="shared" si="5"/>
        <v>2431367.7800000003</v>
      </c>
      <c r="AM13" s="29">
        <f t="shared" si="6"/>
        <v>2417499.09</v>
      </c>
      <c r="AN13" s="16">
        <f t="shared" si="7"/>
        <v>13868.69000000041</v>
      </c>
    </row>
    <row r="14" spans="1:40" x14ac:dyDescent="0.2">
      <c r="A14" t="s">
        <v>281</v>
      </c>
      <c r="B14" t="s">
        <v>0</v>
      </c>
      <c r="C14" s="74">
        <v>2778</v>
      </c>
      <c r="D14" s="74" t="s">
        <v>615</v>
      </c>
      <c r="E14" s="56" t="s">
        <v>1505</v>
      </c>
      <c r="F14" s="123">
        <v>353949.6</v>
      </c>
      <c r="G14" s="123">
        <v>31112.14</v>
      </c>
      <c r="H14" s="123">
        <v>58031.8</v>
      </c>
      <c r="I14" s="56">
        <v>1068580.83</v>
      </c>
      <c r="J14" s="56">
        <v>72580.179999999993</v>
      </c>
      <c r="L14" s="276">
        <v>10950</v>
      </c>
      <c r="S14" s="56">
        <v>-1754979.42</v>
      </c>
      <c r="T14" s="56">
        <v>3416597.09</v>
      </c>
      <c r="W14" s="100">
        <v>988512.15</v>
      </c>
      <c r="X14" s="100">
        <v>125000</v>
      </c>
      <c r="Y14" s="100">
        <v>541.32000000000005</v>
      </c>
      <c r="Z14" s="100">
        <v>1006420</v>
      </c>
      <c r="AB14" s="124">
        <v>1500760</v>
      </c>
      <c r="AE14" s="124">
        <v>427929.88</v>
      </c>
      <c r="AF14" s="124">
        <v>151721.71</v>
      </c>
      <c r="AI14" s="98">
        <f t="shared" si="2"/>
        <v>443093.54</v>
      </c>
      <c r="AJ14" s="44">
        <f t="shared" si="3"/>
        <v>10950</v>
      </c>
      <c r="AK14" s="104">
        <f t="shared" si="4"/>
        <v>432143.54</v>
      </c>
      <c r="AL14" s="105">
        <f t="shared" si="5"/>
        <v>2120473.4699999997</v>
      </c>
      <c r="AM14" s="29">
        <f t="shared" si="6"/>
        <v>2080411.5899999999</v>
      </c>
      <c r="AN14" s="16">
        <f t="shared" si="7"/>
        <v>40061.879999999888</v>
      </c>
    </row>
    <row r="15" spans="1:40" x14ac:dyDescent="0.2">
      <c r="A15" t="s">
        <v>281</v>
      </c>
      <c r="B15" t="s">
        <v>0</v>
      </c>
      <c r="C15" s="74">
        <v>4143</v>
      </c>
      <c r="D15" s="74" t="s">
        <v>616</v>
      </c>
      <c r="E15" s="74" t="s">
        <v>616</v>
      </c>
      <c r="F15" s="123">
        <v>0</v>
      </c>
      <c r="AI15" s="98">
        <f t="shared" si="2"/>
        <v>0</v>
      </c>
      <c r="AJ15" s="44">
        <f t="shared" si="3"/>
        <v>0</v>
      </c>
      <c r="AK15" s="104">
        <f t="shared" si="4"/>
        <v>0</v>
      </c>
      <c r="AL15" s="105">
        <f t="shared" si="5"/>
        <v>0</v>
      </c>
      <c r="AM15" s="29">
        <f t="shared" si="6"/>
        <v>0</v>
      </c>
      <c r="AN15" s="16">
        <f t="shared" si="7"/>
        <v>0</v>
      </c>
    </row>
    <row r="16" spans="1:40" x14ac:dyDescent="0.2">
      <c r="A16" t="s">
        <v>281</v>
      </c>
      <c r="B16" t="s">
        <v>0</v>
      </c>
      <c r="C16" s="74">
        <v>5018</v>
      </c>
      <c r="D16" s="74" t="s">
        <v>617</v>
      </c>
      <c r="E16" s="56" t="s">
        <v>1506</v>
      </c>
      <c r="F16" s="123">
        <v>281756.78999999998</v>
      </c>
      <c r="G16" s="123">
        <v>21561.67</v>
      </c>
      <c r="H16" s="123">
        <v>38061.480000000003</v>
      </c>
      <c r="I16" s="56">
        <v>706749.76</v>
      </c>
      <c r="J16" s="56">
        <v>202068.31</v>
      </c>
      <c r="L16" s="276">
        <v>20220</v>
      </c>
      <c r="S16" s="56">
        <v>-3121452.17</v>
      </c>
      <c r="T16" s="56">
        <v>4381554.71</v>
      </c>
      <c r="W16" s="100">
        <v>1622008.09</v>
      </c>
      <c r="X16" s="100">
        <v>215000</v>
      </c>
      <c r="Y16" s="100">
        <v>250.17</v>
      </c>
      <c r="Z16" s="100">
        <v>621500</v>
      </c>
      <c r="AB16" s="124">
        <v>1222000</v>
      </c>
      <c r="AE16" s="124">
        <v>866451.44</v>
      </c>
      <c r="AF16" s="124">
        <v>79982.350000000006</v>
      </c>
      <c r="AI16" s="98">
        <f t="shared" si="2"/>
        <v>341379.93999999994</v>
      </c>
      <c r="AJ16" s="44">
        <f t="shared" si="3"/>
        <v>20220</v>
      </c>
      <c r="AK16" s="104">
        <f t="shared" si="4"/>
        <v>321159.93999999994</v>
      </c>
      <c r="AL16" s="105">
        <f t="shared" si="5"/>
        <v>2458758.2599999998</v>
      </c>
      <c r="AM16" s="29">
        <f t="shared" si="6"/>
        <v>2168433.79</v>
      </c>
      <c r="AN16" s="16">
        <f t="shared" si="7"/>
        <v>290324.46999999974</v>
      </c>
    </row>
    <row r="17" spans="1:40" x14ac:dyDescent="0.2">
      <c r="A17" t="s">
        <v>281</v>
      </c>
      <c r="B17" t="s">
        <v>0</v>
      </c>
      <c r="C17" s="74">
        <v>3532</v>
      </c>
      <c r="D17" s="74" t="s">
        <v>618</v>
      </c>
      <c r="E17" s="56" t="s">
        <v>1507</v>
      </c>
      <c r="F17" s="123">
        <v>828769.14</v>
      </c>
      <c r="G17" s="123">
        <v>0</v>
      </c>
      <c r="H17" s="123">
        <v>43736.5</v>
      </c>
      <c r="I17" s="56">
        <v>398358.9</v>
      </c>
      <c r="J17" s="56">
        <v>77780.5</v>
      </c>
      <c r="L17" s="276">
        <v>12600</v>
      </c>
      <c r="S17" s="56">
        <v>-1268139.8400000001</v>
      </c>
      <c r="T17" s="56">
        <v>2824820.87</v>
      </c>
      <c r="W17" s="100">
        <v>1139176.6499999999</v>
      </c>
      <c r="X17" s="100">
        <v>299200</v>
      </c>
      <c r="Y17" s="100">
        <v>1485.03</v>
      </c>
      <c r="Z17" s="100">
        <v>819540</v>
      </c>
      <c r="AA17" s="100">
        <v>21000</v>
      </c>
      <c r="AB17" s="124">
        <v>1449340</v>
      </c>
      <c r="AE17" s="124">
        <v>450909.87</v>
      </c>
      <c r="AF17" s="124">
        <v>236574.8</v>
      </c>
      <c r="AI17" s="98">
        <f t="shared" si="2"/>
        <v>872505.64</v>
      </c>
      <c r="AJ17" s="44">
        <f t="shared" si="3"/>
        <v>12600</v>
      </c>
      <c r="AK17" s="104">
        <f t="shared" si="4"/>
        <v>859905.64</v>
      </c>
      <c r="AL17" s="105">
        <f t="shared" si="5"/>
        <v>2280401.6799999997</v>
      </c>
      <c r="AM17" s="29">
        <f t="shared" si="6"/>
        <v>2136824.67</v>
      </c>
      <c r="AN17" s="16">
        <f t="shared" si="7"/>
        <v>143577.00999999978</v>
      </c>
    </row>
    <row r="18" spans="1:40" x14ac:dyDescent="0.2">
      <c r="A18" t="s">
        <v>281</v>
      </c>
      <c r="B18" t="s">
        <v>0</v>
      </c>
      <c r="C18" s="74">
        <v>5707</v>
      </c>
      <c r="D18" s="74" t="s">
        <v>619</v>
      </c>
      <c r="E18" s="56" t="s">
        <v>1508</v>
      </c>
      <c r="F18" s="123">
        <v>515507.42</v>
      </c>
      <c r="G18" s="123">
        <v>31020.39</v>
      </c>
      <c r="H18" s="123">
        <v>149087.89000000001</v>
      </c>
      <c r="I18" s="56">
        <v>187270.77</v>
      </c>
      <c r="J18" s="56">
        <v>182285.1</v>
      </c>
      <c r="L18" s="276">
        <v>15900</v>
      </c>
      <c r="S18" s="56">
        <v>-1154587.04</v>
      </c>
      <c r="T18" s="56">
        <v>2287611.84</v>
      </c>
      <c r="U18" s="100">
        <v>956.13</v>
      </c>
      <c r="W18" s="100">
        <v>1757126.51</v>
      </c>
      <c r="X18" s="100">
        <v>146380</v>
      </c>
      <c r="Z18" s="100">
        <v>1885114</v>
      </c>
      <c r="AB18" s="124">
        <v>2631160</v>
      </c>
      <c r="AE18" s="124">
        <v>696951.09</v>
      </c>
      <c r="AF18" s="124">
        <v>83482.78</v>
      </c>
      <c r="AI18" s="98">
        <f t="shared" si="2"/>
        <v>695615.7</v>
      </c>
      <c r="AJ18" s="44">
        <f t="shared" si="3"/>
        <v>15900</v>
      </c>
      <c r="AK18" s="104">
        <f t="shared" si="4"/>
        <v>679715.7</v>
      </c>
      <c r="AL18" s="105">
        <f t="shared" si="5"/>
        <v>3789576.6399999997</v>
      </c>
      <c r="AM18" s="29">
        <f t="shared" si="6"/>
        <v>3411593.8699999996</v>
      </c>
      <c r="AN18" s="16">
        <f t="shared" si="7"/>
        <v>377982.77</v>
      </c>
    </row>
    <row r="19" spans="1:40" x14ac:dyDescent="0.2">
      <c r="A19" t="s">
        <v>281</v>
      </c>
      <c r="B19" t="s">
        <v>0</v>
      </c>
      <c r="C19" s="74">
        <v>3845</v>
      </c>
      <c r="D19" s="74" t="s">
        <v>620</v>
      </c>
      <c r="E19" s="74" t="s">
        <v>620</v>
      </c>
      <c r="F19" s="123">
        <v>0</v>
      </c>
      <c r="G19" s="123">
        <v>0</v>
      </c>
      <c r="H19" s="123">
        <v>0</v>
      </c>
      <c r="I19" s="56">
        <v>0</v>
      </c>
      <c r="J19" s="56">
        <v>0</v>
      </c>
      <c r="K19" s="276">
        <v>0</v>
      </c>
      <c r="L19" s="276">
        <v>0</v>
      </c>
      <c r="M19" s="276">
        <v>0</v>
      </c>
      <c r="N19" s="276">
        <v>0</v>
      </c>
      <c r="O19" s="276">
        <v>0</v>
      </c>
      <c r="P19" s="276">
        <v>0</v>
      </c>
      <c r="Q19" s="56">
        <v>0</v>
      </c>
      <c r="R19" s="56">
        <v>0</v>
      </c>
      <c r="S19" s="56">
        <v>0</v>
      </c>
      <c r="T19" s="56">
        <v>0</v>
      </c>
      <c r="U19" s="100">
        <v>0</v>
      </c>
      <c r="V19" s="100">
        <v>0</v>
      </c>
      <c r="W19" s="100">
        <v>0</v>
      </c>
      <c r="X19" s="100">
        <v>0</v>
      </c>
      <c r="Y19" s="100">
        <v>0</v>
      </c>
      <c r="Z19" s="100">
        <v>0</v>
      </c>
      <c r="AA19" s="100">
        <v>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4">
        <v>0</v>
      </c>
      <c r="AH19" s="124">
        <v>0</v>
      </c>
      <c r="AI19" s="98">
        <f t="shared" si="2"/>
        <v>0</v>
      </c>
      <c r="AJ19" s="44">
        <f t="shared" si="3"/>
        <v>0</v>
      </c>
      <c r="AK19" s="104">
        <f t="shared" si="4"/>
        <v>0</v>
      </c>
      <c r="AL19" s="105">
        <f t="shared" si="5"/>
        <v>0</v>
      </c>
      <c r="AM19" s="29">
        <f t="shared" si="6"/>
        <v>0</v>
      </c>
      <c r="AN19" s="16">
        <f t="shared" si="7"/>
        <v>0</v>
      </c>
    </row>
    <row r="20" spans="1:40" x14ac:dyDescent="0.2">
      <c r="A20" t="s">
        <v>281</v>
      </c>
      <c r="B20" t="s">
        <v>0</v>
      </c>
      <c r="C20" s="74">
        <v>2875</v>
      </c>
      <c r="D20" s="74" t="s">
        <v>621</v>
      </c>
      <c r="E20" s="74" t="s">
        <v>621</v>
      </c>
      <c r="F20" s="123">
        <v>0</v>
      </c>
      <c r="G20" s="123">
        <v>0</v>
      </c>
      <c r="H20" s="123">
        <v>0</v>
      </c>
      <c r="I20" s="56">
        <v>0</v>
      </c>
      <c r="J20" s="56">
        <v>0</v>
      </c>
      <c r="K20" s="276">
        <v>0</v>
      </c>
      <c r="L20" s="276">
        <v>0</v>
      </c>
      <c r="M20" s="276">
        <v>0</v>
      </c>
      <c r="N20" s="276">
        <v>0</v>
      </c>
      <c r="O20" s="276">
        <v>0</v>
      </c>
      <c r="P20" s="276">
        <v>0</v>
      </c>
      <c r="Q20" s="56">
        <v>0</v>
      </c>
      <c r="R20" s="56">
        <v>0</v>
      </c>
      <c r="S20" s="56">
        <v>0</v>
      </c>
      <c r="T20" s="56">
        <v>0</v>
      </c>
      <c r="U20" s="100">
        <v>0</v>
      </c>
      <c r="V20" s="100">
        <v>0</v>
      </c>
      <c r="W20" s="100">
        <v>0</v>
      </c>
      <c r="X20" s="100">
        <v>0</v>
      </c>
      <c r="Y20" s="100">
        <v>0</v>
      </c>
      <c r="Z20" s="100">
        <v>0</v>
      </c>
      <c r="AA20" s="100">
        <v>0</v>
      </c>
      <c r="AB20" s="124">
        <v>0</v>
      </c>
      <c r="AC20" s="124">
        <v>0</v>
      </c>
      <c r="AD20" s="124">
        <v>0</v>
      </c>
      <c r="AE20" s="124">
        <v>0</v>
      </c>
      <c r="AF20" s="124">
        <v>0</v>
      </c>
      <c r="AG20" s="124">
        <v>0</v>
      </c>
      <c r="AH20" s="124">
        <v>0</v>
      </c>
      <c r="AI20" s="98">
        <f t="shared" si="2"/>
        <v>0</v>
      </c>
      <c r="AJ20" s="44">
        <f t="shared" si="3"/>
        <v>0</v>
      </c>
      <c r="AK20" s="104">
        <f t="shared" si="4"/>
        <v>0</v>
      </c>
      <c r="AL20" s="105">
        <f t="shared" si="5"/>
        <v>0</v>
      </c>
      <c r="AM20" s="29">
        <f t="shared" si="6"/>
        <v>0</v>
      </c>
      <c r="AN20" s="16">
        <f t="shared" si="7"/>
        <v>0</v>
      </c>
    </row>
    <row r="21" spans="1:40" x14ac:dyDescent="0.2">
      <c r="A21" t="s">
        <v>281</v>
      </c>
      <c r="B21" t="s">
        <v>0</v>
      </c>
      <c r="C21" s="74">
        <v>3123</v>
      </c>
      <c r="D21" s="74" t="s">
        <v>622</v>
      </c>
      <c r="E21" s="56" t="s">
        <v>1509</v>
      </c>
      <c r="F21" s="123">
        <v>323962.27</v>
      </c>
      <c r="G21" s="123">
        <v>21961.759999999998</v>
      </c>
      <c r="H21" s="123">
        <v>69230.33</v>
      </c>
      <c r="I21" s="56">
        <v>293270.27</v>
      </c>
      <c r="J21" s="56">
        <v>48236.480000000003</v>
      </c>
      <c r="L21" s="276">
        <v>12225</v>
      </c>
      <c r="S21" s="56">
        <v>-3195499.13</v>
      </c>
      <c r="T21" s="56">
        <v>4272663.5999999996</v>
      </c>
      <c r="W21" s="100">
        <v>1173936.96</v>
      </c>
      <c r="Y21" s="100">
        <v>789.01</v>
      </c>
      <c r="Z21" s="100">
        <v>437090</v>
      </c>
      <c r="AB21" s="124">
        <v>966060</v>
      </c>
      <c r="AE21" s="124">
        <v>561402.65</v>
      </c>
      <c r="AF21" s="124">
        <v>200792.68</v>
      </c>
      <c r="AI21" s="98">
        <f t="shared" si="2"/>
        <v>415154.36000000004</v>
      </c>
      <c r="AJ21" s="44">
        <f t="shared" si="3"/>
        <v>12225</v>
      </c>
      <c r="AK21" s="104">
        <f t="shared" si="4"/>
        <v>402929.36000000004</v>
      </c>
      <c r="AL21" s="105">
        <f t="shared" si="5"/>
        <v>1611815.97</v>
      </c>
      <c r="AM21" s="29">
        <f t="shared" si="6"/>
        <v>1728255.3299999998</v>
      </c>
      <c r="AN21" s="16">
        <f t="shared" si="7"/>
        <v>-116439.35999999987</v>
      </c>
    </row>
    <row r="22" spans="1:40" x14ac:dyDescent="0.2">
      <c r="A22" t="s">
        <v>281</v>
      </c>
      <c r="B22" t="s">
        <v>0</v>
      </c>
      <c r="C22" s="74">
        <v>3601</v>
      </c>
      <c r="D22" s="74" t="s">
        <v>623</v>
      </c>
      <c r="E22" s="74" t="s">
        <v>623</v>
      </c>
      <c r="F22" s="123">
        <v>0</v>
      </c>
      <c r="G22" s="123">
        <v>0</v>
      </c>
      <c r="H22" s="123">
        <v>0</v>
      </c>
      <c r="I22" s="56">
        <v>0</v>
      </c>
      <c r="J22" s="56">
        <v>0</v>
      </c>
      <c r="K22" s="276">
        <v>0</v>
      </c>
      <c r="L22" s="276">
        <v>0</v>
      </c>
      <c r="M22" s="276">
        <v>0</v>
      </c>
      <c r="N22" s="276">
        <v>0</v>
      </c>
      <c r="O22" s="276">
        <v>0</v>
      </c>
      <c r="P22" s="276">
        <v>0</v>
      </c>
      <c r="Q22" s="56">
        <v>0</v>
      </c>
      <c r="R22" s="56">
        <v>0</v>
      </c>
      <c r="S22" s="56">
        <v>0</v>
      </c>
      <c r="T22" s="56">
        <v>0</v>
      </c>
      <c r="U22" s="100">
        <v>0</v>
      </c>
      <c r="V22" s="100">
        <v>0</v>
      </c>
      <c r="W22" s="100">
        <v>0</v>
      </c>
      <c r="X22" s="100">
        <v>0</v>
      </c>
      <c r="Y22" s="100">
        <v>0</v>
      </c>
      <c r="Z22" s="100">
        <v>0</v>
      </c>
      <c r="AA22" s="100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4">
        <v>0</v>
      </c>
      <c r="AH22" s="124">
        <v>0</v>
      </c>
      <c r="AI22" s="98">
        <f t="shared" si="2"/>
        <v>0</v>
      </c>
      <c r="AJ22" s="44">
        <f t="shared" si="3"/>
        <v>0</v>
      </c>
      <c r="AK22" s="104">
        <f t="shared" si="4"/>
        <v>0</v>
      </c>
      <c r="AL22" s="105">
        <f t="shared" si="5"/>
        <v>0</v>
      </c>
      <c r="AM22" s="29">
        <f t="shared" si="6"/>
        <v>0</v>
      </c>
      <c r="AN22" s="16">
        <f t="shared" si="7"/>
        <v>0</v>
      </c>
    </row>
    <row r="23" spans="1:40" x14ac:dyDescent="0.2">
      <c r="A23" t="s">
        <v>281</v>
      </c>
      <c r="B23" t="s">
        <v>0</v>
      </c>
      <c r="C23" s="74">
        <v>3870</v>
      </c>
      <c r="D23" s="74" t="s">
        <v>624</v>
      </c>
      <c r="E23" s="56" t="s">
        <v>1563</v>
      </c>
      <c r="F23" s="123">
        <v>1004642.92</v>
      </c>
      <c r="G23" s="123">
        <v>40690</v>
      </c>
      <c r="H23" s="123">
        <v>86793.45</v>
      </c>
      <c r="I23" s="56">
        <v>5</v>
      </c>
      <c r="J23" s="56">
        <v>237995.43</v>
      </c>
      <c r="L23" s="276">
        <v>16740</v>
      </c>
      <c r="S23" s="56">
        <v>-809166.32</v>
      </c>
      <c r="T23" s="56">
        <v>2203520.5099999998</v>
      </c>
      <c r="W23" s="100">
        <v>1212383.8400000001</v>
      </c>
      <c r="X23" s="100">
        <v>126460</v>
      </c>
      <c r="Y23" s="100">
        <v>1914.64</v>
      </c>
      <c r="Z23" s="100">
        <v>1032910</v>
      </c>
      <c r="AB23" s="124">
        <v>1661010</v>
      </c>
      <c r="AE23" s="124">
        <v>554090.9</v>
      </c>
      <c r="AF23" s="124">
        <v>46257.97</v>
      </c>
      <c r="AI23" s="98">
        <f t="shared" si="2"/>
        <v>1132126.3700000001</v>
      </c>
      <c r="AJ23" s="44">
        <f t="shared" si="3"/>
        <v>16740</v>
      </c>
      <c r="AK23" s="104">
        <f t="shared" si="4"/>
        <v>1115386.3700000001</v>
      </c>
      <c r="AL23" s="105">
        <f t="shared" si="5"/>
        <v>2373668.48</v>
      </c>
      <c r="AM23" s="29">
        <f t="shared" si="6"/>
        <v>2261358.87</v>
      </c>
      <c r="AN23" s="16">
        <f t="shared" si="7"/>
        <v>112309.60999999987</v>
      </c>
    </row>
    <row r="24" spans="1:40" x14ac:dyDescent="0.2">
      <c r="A24" t="s">
        <v>285</v>
      </c>
      <c r="B24" t="s">
        <v>1</v>
      </c>
      <c r="C24" s="74">
        <v>7346</v>
      </c>
      <c r="D24" s="74" t="s">
        <v>625</v>
      </c>
      <c r="E24" s="56" t="s">
        <v>1510</v>
      </c>
      <c r="F24" s="123">
        <v>266757.09000000003</v>
      </c>
      <c r="G24" s="123">
        <v>38218</v>
      </c>
      <c r="H24" s="123">
        <v>60161.35</v>
      </c>
      <c r="I24" s="56">
        <v>220482.12</v>
      </c>
      <c r="J24" s="56">
        <v>394959.87</v>
      </c>
      <c r="L24" s="276">
        <v>71505.759999999995</v>
      </c>
      <c r="S24" s="56">
        <v>-1438626.91</v>
      </c>
      <c r="T24" s="56">
        <v>2350727.5299999998</v>
      </c>
      <c r="W24" s="100">
        <v>1875837.41</v>
      </c>
      <c r="X24" s="100">
        <v>880530</v>
      </c>
      <c r="Y24" s="100">
        <v>749.11</v>
      </c>
      <c r="Z24" s="100">
        <v>1704240</v>
      </c>
      <c r="AB24" s="124">
        <v>2473060</v>
      </c>
      <c r="AE24" s="124">
        <v>1254080.02</v>
      </c>
      <c r="AF24" s="124">
        <v>168838.45</v>
      </c>
      <c r="AI24" s="98">
        <f t="shared" si="2"/>
        <v>365136.44</v>
      </c>
      <c r="AJ24" s="44">
        <f t="shared" si="3"/>
        <v>71505.759999999995</v>
      </c>
      <c r="AK24" s="104">
        <f t="shared" si="4"/>
        <v>293630.68</v>
      </c>
      <c r="AL24" s="105">
        <f t="shared" si="5"/>
        <v>4461356.5199999996</v>
      </c>
      <c r="AM24" s="29">
        <f t="shared" si="6"/>
        <v>3895978.47</v>
      </c>
      <c r="AN24" s="16">
        <f t="shared" si="7"/>
        <v>565378.04999999935</v>
      </c>
    </row>
    <row r="25" spans="1:40" x14ac:dyDescent="0.2">
      <c r="A25" t="s">
        <v>285</v>
      </c>
      <c r="B25" t="s">
        <v>1</v>
      </c>
      <c r="C25" s="74">
        <v>4269</v>
      </c>
      <c r="D25" s="74" t="s">
        <v>626</v>
      </c>
      <c r="E25" s="56" t="s">
        <v>2330</v>
      </c>
      <c r="F25" s="123">
        <v>93051.7</v>
      </c>
      <c r="G25" s="123">
        <v>0</v>
      </c>
      <c r="H25" s="123">
        <v>140581.69</v>
      </c>
      <c r="I25" s="56">
        <v>806155.76</v>
      </c>
      <c r="J25" s="56">
        <v>-241169.88</v>
      </c>
      <c r="K25" s="276">
        <v>120000</v>
      </c>
      <c r="L25" s="276">
        <v>100522.35</v>
      </c>
      <c r="S25" s="56">
        <v>-2330354.56</v>
      </c>
      <c r="T25" s="56">
        <v>3163898.35</v>
      </c>
      <c r="W25" s="100">
        <v>1038286.84</v>
      </c>
      <c r="X25" s="100">
        <v>226275</v>
      </c>
      <c r="Y25" s="100">
        <v>336.41</v>
      </c>
      <c r="Z25" s="100">
        <v>1085340</v>
      </c>
      <c r="AB25" s="124">
        <v>1489940</v>
      </c>
      <c r="AC25" s="124">
        <v>21566</v>
      </c>
      <c r="AE25" s="124">
        <v>724385.74</v>
      </c>
      <c r="AF25" s="124">
        <v>189382.38</v>
      </c>
      <c r="AI25" s="98">
        <f t="shared" si="2"/>
        <v>233633.39</v>
      </c>
      <c r="AJ25" s="44">
        <f t="shared" si="3"/>
        <v>220522.35</v>
      </c>
      <c r="AK25" s="104">
        <f t="shared" si="4"/>
        <v>13111.040000000008</v>
      </c>
      <c r="AL25" s="105">
        <f t="shared" si="5"/>
        <v>2350238.25</v>
      </c>
      <c r="AM25" s="29">
        <f t="shared" si="6"/>
        <v>2425274.12</v>
      </c>
      <c r="AN25" s="16">
        <f t="shared" si="7"/>
        <v>-75035.870000000112</v>
      </c>
    </row>
    <row r="26" spans="1:40" x14ac:dyDescent="0.2">
      <c r="A26" t="s">
        <v>285</v>
      </c>
      <c r="B26" t="s">
        <v>1</v>
      </c>
      <c r="C26" s="74">
        <v>7452</v>
      </c>
      <c r="D26" s="74" t="s">
        <v>627</v>
      </c>
      <c r="E26" s="56" t="s">
        <v>1511</v>
      </c>
      <c r="F26" s="123">
        <v>505233.21</v>
      </c>
      <c r="G26" s="123">
        <v>134520</v>
      </c>
      <c r="H26" s="123">
        <v>66589.64</v>
      </c>
      <c r="I26" s="56">
        <v>1033617.07</v>
      </c>
      <c r="J26" s="56">
        <v>1281097.32</v>
      </c>
      <c r="L26" s="276">
        <v>241700</v>
      </c>
      <c r="S26" s="56">
        <v>806599.09</v>
      </c>
      <c r="T26" s="56">
        <v>2060186.09</v>
      </c>
      <c r="V26" s="100">
        <v>3802.96</v>
      </c>
      <c r="W26" s="100">
        <v>1687267.65</v>
      </c>
      <c r="X26" s="100">
        <v>806683</v>
      </c>
      <c r="Y26" s="100">
        <v>62.24</v>
      </c>
      <c r="Z26" s="100">
        <v>2211210</v>
      </c>
      <c r="AB26" s="124">
        <v>2772812.1</v>
      </c>
      <c r="AD26" s="124">
        <v>7612</v>
      </c>
      <c r="AE26" s="124">
        <v>1291369.79</v>
      </c>
      <c r="AF26" s="124">
        <v>212837.9</v>
      </c>
      <c r="AH26" s="124">
        <v>1140</v>
      </c>
      <c r="AI26" s="98">
        <f t="shared" si="2"/>
        <v>706342.85</v>
      </c>
      <c r="AJ26" s="44">
        <f t="shared" si="3"/>
        <v>241700</v>
      </c>
      <c r="AK26" s="104">
        <f t="shared" si="4"/>
        <v>464642.85</v>
      </c>
      <c r="AL26" s="105">
        <f t="shared" si="5"/>
        <v>4709025.8499999996</v>
      </c>
      <c r="AM26" s="29">
        <f t="shared" si="6"/>
        <v>4285771.79</v>
      </c>
      <c r="AN26" s="16">
        <f t="shared" si="7"/>
        <v>423254.05999999959</v>
      </c>
    </row>
    <row r="27" spans="1:40" x14ac:dyDescent="0.2">
      <c r="A27" t="s">
        <v>285</v>
      </c>
      <c r="B27" t="s">
        <v>1</v>
      </c>
      <c r="C27" s="74">
        <v>5116</v>
      </c>
      <c r="D27" s="74" t="s">
        <v>628</v>
      </c>
      <c r="E27" s="56" t="s">
        <v>1512</v>
      </c>
      <c r="F27" s="123">
        <v>194391.92</v>
      </c>
      <c r="G27" s="123">
        <v>98200</v>
      </c>
      <c r="H27" s="123">
        <v>96641.53</v>
      </c>
      <c r="I27" s="56">
        <v>312023.48</v>
      </c>
      <c r="J27" s="56">
        <v>458790.42</v>
      </c>
      <c r="L27" s="276">
        <v>25030.32</v>
      </c>
      <c r="S27" s="56">
        <v>-1661817.23</v>
      </c>
      <c r="T27" s="56">
        <v>2920599.11</v>
      </c>
      <c r="W27" s="100">
        <v>1336632.18</v>
      </c>
      <c r="X27" s="100">
        <v>354980</v>
      </c>
      <c r="Y27" s="100">
        <v>663.39</v>
      </c>
      <c r="Z27" s="100">
        <v>1501100</v>
      </c>
      <c r="AA27" s="100">
        <v>214036</v>
      </c>
      <c r="AB27" s="124">
        <v>2079432</v>
      </c>
      <c r="AE27" s="124">
        <v>784087.42</v>
      </c>
      <c r="AF27" s="124">
        <v>353969</v>
      </c>
      <c r="AI27" s="98">
        <f t="shared" si="2"/>
        <v>389233.45000000007</v>
      </c>
      <c r="AJ27" s="44">
        <f t="shared" si="3"/>
        <v>25030.32</v>
      </c>
      <c r="AK27" s="104">
        <f t="shared" si="4"/>
        <v>364203.13000000006</v>
      </c>
      <c r="AL27" s="105">
        <f t="shared" si="5"/>
        <v>3407411.57</v>
      </c>
      <c r="AM27" s="29">
        <f t="shared" si="6"/>
        <v>3217488.42</v>
      </c>
      <c r="AN27" s="16">
        <f t="shared" si="7"/>
        <v>189923.14999999991</v>
      </c>
    </row>
    <row r="28" spans="1:40" x14ac:dyDescent="0.2">
      <c r="A28" t="s">
        <v>285</v>
      </c>
      <c r="B28" t="s">
        <v>1</v>
      </c>
      <c r="C28" s="74">
        <v>3330</v>
      </c>
      <c r="D28" s="74" t="s">
        <v>629</v>
      </c>
      <c r="E28" s="56" t="s">
        <v>1513</v>
      </c>
      <c r="F28" s="123">
        <v>40749.919999999998</v>
      </c>
      <c r="G28" s="123">
        <v>16735</v>
      </c>
      <c r="H28" s="123">
        <v>52346.76</v>
      </c>
      <c r="I28" s="56">
        <v>457419.5</v>
      </c>
      <c r="J28" s="56">
        <v>123298.93</v>
      </c>
      <c r="L28" s="276">
        <v>26237.4</v>
      </c>
      <c r="S28" s="56">
        <v>-308109.53999999998</v>
      </c>
      <c r="T28" s="56">
        <v>1187021.07</v>
      </c>
      <c r="W28" s="100">
        <v>1300073.8600000001</v>
      </c>
      <c r="X28" s="100">
        <v>342020</v>
      </c>
      <c r="Y28" s="100">
        <v>353.65</v>
      </c>
      <c r="Z28" s="100">
        <v>1204240</v>
      </c>
      <c r="AB28" s="124">
        <v>1886365</v>
      </c>
      <c r="AE28" s="124">
        <v>930978.77</v>
      </c>
      <c r="AF28" s="124">
        <v>188066.56</v>
      </c>
      <c r="AI28" s="98">
        <f t="shared" si="2"/>
        <v>109831.67999999999</v>
      </c>
      <c r="AJ28" s="44">
        <f t="shared" si="3"/>
        <v>26237.4</v>
      </c>
      <c r="AK28" s="104">
        <f t="shared" si="4"/>
        <v>83594.28</v>
      </c>
      <c r="AL28" s="105">
        <f t="shared" si="5"/>
        <v>2846687.51</v>
      </c>
      <c r="AM28" s="29">
        <f t="shared" si="6"/>
        <v>3005410.33</v>
      </c>
      <c r="AN28" s="16">
        <f t="shared" si="7"/>
        <v>-158722.8200000003</v>
      </c>
    </row>
    <row r="29" spans="1:40" x14ac:dyDescent="0.2">
      <c r="A29" t="s">
        <v>285</v>
      </c>
      <c r="B29" t="s">
        <v>1</v>
      </c>
      <c r="C29" s="74">
        <v>3774</v>
      </c>
      <c r="D29" s="74" t="s">
        <v>630</v>
      </c>
      <c r="E29" s="56" t="s">
        <v>1514</v>
      </c>
      <c r="F29" s="123">
        <v>146341.84</v>
      </c>
      <c r="G29" s="123">
        <v>9947</v>
      </c>
      <c r="H29" s="123">
        <v>45037.41</v>
      </c>
      <c r="I29" s="56">
        <v>725794.04</v>
      </c>
      <c r="J29" s="56">
        <v>223796.88</v>
      </c>
      <c r="L29" s="276">
        <v>32972.65</v>
      </c>
      <c r="O29" s="276">
        <v>3000</v>
      </c>
      <c r="R29" s="56">
        <v>-1427526.31</v>
      </c>
      <c r="S29" s="56">
        <v>104.7</v>
      </c>
      <c r="T29" s="56">
        <v>2650223.29</v>
      </c>
      <c r="W29" s="100">
        <v>1192242.44</v>
      </c>
      <c r="X29" s="100">
        <v>215900</v>
      </c>
      <c r="Y29" s="100">
        <v>378.17</v>
      </c>
      <c r="Z29" s="100">
        <v>964430</v>
      </c>
      <c r="AA29" s="100">
        <v>2700</v>
      </c>
      <c r="AB29" s="124">
        <v>1317987.3999999999</v>
      </c>
      <c r="AC29" s="124">
        <v>5176</v>
      </c>
      <c r="AE29" s="124">
        <v>786532.02</v>
      </c>
      <c r="AF29" s="124">
        <v>197910.35</v>
      </c>
      <c r="AH29" s="124">
        <v>500</v>
      </c>
      <c r="AI29" s="98">
        <f t="shared" si="2"/>
        <v>201326.25</v>
      </c>
      <c r="AJ29" s="44">
        <f t="shared" si="3"/>
        <v>35972.65</v>
      </c>
      <c r="AK29" s="104">
        <f t="shared" si="4"/>
        <v>165353.60000000001</v>
      </c>
      <c r="AL29" s="105">
        <f t="shared" si="5"/>
        <v>2375650.61</v>
      </c>
      <c r="AM29" s="29">
        <f t="shared" si="6"/>
        <v>2308105.77</v>
      </c>
      <c r="AN29" s="16">
        <f t="shared" si="7"/>
        <v>67544.839999999851</v>
      </c>
    </row>
    <row r="30" spans="1:40" x14ac:dyDescent="0.2">
      <c r="A30" t="s">
        <v>285</v>
      </c>
      <c r="B30" t="s">
        <v>1</v>
      </c>
      <c r="C30" s="74">
        <v>2996</v>
      </c>
      <c r="D30" s="74" t="s">
        <v>631</v>
      </c>
      <c r="E30" s="56" t="s">
        <v>1515</v>
      </c>
      <c r="F30" s="123">
        <v>61729.66</v>
      </c>
      <c r="G30" s="123">
        <v>0</v>
      </c>
      <c r="H30" s="123">
        <v>73942.86</v>
      </c>
      <c r="I30" s="56">
        <v>1698655.68</v>
      </c>
      <c r="J30" s="56">
        <v>223948.25</v>
      </c>
      <c r="L30" s="276">
        <v>15029</v>
      </c>
      <c r="O30" s="276">
        <v>882.55</v>
      </c>
      <c r="S30" s="56">
        <v>278568.71999999997</v>
      </c>
      <c r="T30" s="56">
        <v>1714501.17</v>
      </c>
      <c r="W30" s="100">
        <v>1251722.24</v>
      </c>
      <c r="X30" s="100">
        <v>145980</v>
      </c>
      <c r="Y30" s="100">
        <v>198.71</v>
      </c>
      <c r="Z30" s="100">
        <v>1099760</v>
      </c>
      <c r="AA30" s="100">
        <v>8900</v>
      </c>
      <c r="AB30" s="124">
        <v>1345790.32</v>
      </c>
      <c r="AD30" s="124">
        <v>800</v>
      </c>
      <c r="AE30" s="124">
        <v>495430.15</v>
      </c>
      <c r="AF30" s="124">
        <v>323756.46999999997</v>
      </c>
      <c r="AI30" s="98">
        <f t="shared" si="2"/>
        <v>135672.52000000002</v>
      </c>
      <c r="AJ30" s="44">
        <f t="shared" si="3"/>
        <v>15911.55</v>
      </c>
      <c r="AK30" s="104">
        <f t="shared" si="4"/>
        <v>119760.97000000002</v>
      </c>
      <c r="AL30" s="105">
        <f t="shared" si="5"/>
        <v>2506560.9500000002</v>
      </c>
      <c r="AM30" s="29">
        <f t="shared" si="6"/>
        <v>2165776.9400000004</v>
      </c>
      <c r="AN30" s="16">
        <f t="shared" si="7"/>
        <v>340784.00999999978</v>
      </c>
    </row>
    <row r="31" spans="1:40" x14ac:dyDescent="0.2">
      <c r="A31" t="s">
        <v>285</v>
      </c>
      <c r="B31" t="s">
        <v>1</v>
      </c>
      <c r="C31" s="74">
        <v>6600</v>
      </c>
      <c r="D31" s="74" t="s">
        <v>632</v>
      </c>
      <c r="E31" s="56" t="s">
        <v>1516</v>
      </c>
      <c r="F31" s="123">
        <v>297356.65000000002</v>
      </c>
      <c r="G31" s="123">
        <v>24272.5</v>
      </c>
      <c r="H31" s="123">
        <v>198934.87</v>
      </c>
      <c r="I31" s="56">
        <v>803469.68</v>
      </c>
      <c r="J31" s="56">
        <v>318029.18</v>
      </c>
      <c r="L31" s="276">
        <v>221721.69</v>
      </c>
      <c r="M31" s="276">
        <v>88320</v>
      </c>
      <c r="S31" s="56">
        <v>-769911.54</v>
      </c>
      <c r="T31" s="56">
        <v>2482860.59</v>
      </c>
      <c r="W31" s="100">
        <v>1416462.39</v>
      </c>
      <c r="Y31" s="100">
        <v>1506.76</v>
      </c>
      <c r="Z31" s="100">
        <v>1599410</v>
      </c>
      <c r="AB31" s="124">
        <v>2025420</v>
      </c>
      <c r="AE31" s="124">
        <v>1107974.81</v>
      </c>
      <c r="AF31" s="124">
        <v>207759.2</v>
      </c>
      <c r="AI31" s="98">
        <f t="shared" si="2"/>
        <v>520564.02</v>
      </c>
      <c r="AJ31" s="44">
        <f t="shared" si="3"/>
        <v>310041.69</v>
      </c>
      <c r="AK31" s="104">
        <f t="shared" si="4"/>
        <v>210522.33000000002</v>
      </c>
      <c r="AL31" s="105">
        <f t="shared" si="5"/>
        <v>3017379.15</v>
      </c>
      <c r="AM31" s="29">
        <f t="shared" si="6"/>
        <v>3341154.0100000002</v>
      </c>
      <c r="AN31" s="16">
        <f t="shared" si="7"/>
        <v>-323774.86000000034</v>
      </c>
    </row>
    <row r="32" spans="1:40" x14ac:dyDescent="0.2">
      <c r="A32" t="s">
        <v>285</v>
      </c>
      <c r="B32" t="s">
        <v>1</v>
      </c>
      <c r="C32" s="74">
        <v>2814</v>
      </c>
      <c r="D32" s="74" t="s">
        <v>633</v>
      </c>
      <c r="E32" s="56" t="s">
        <v>1517</v>
      </c>
      <c r="F32" s="123">
        <v>106643.76</v>
      </c>
      <c r="G32" s="123">
        <v>0</v>
      </c>
      <c r="H32" s="123">
        <v>35375.61</v>
      </c>
      <c r="I32" s="56">
        <v>330590.73</v>
      </c>
      <c r="J32" s="56">
        <v>222011.15</v>
      </c>
      <c r="L32" s="276">
        <v>19200</v>
      </c>
      <c r="N32" s="276">
        <v>38400</v>
      </c>
      <c r="S32" s="56">
        <v>-1411001.29</v>
      </c>
      <c r="T32" s="56">
        <v>2102364.12</v>
      </c>
      <c r="W32" s="100">
        <v>829406.97</v>
      </c>
      <c r="X32" s="100">
        <v>160360</v>
      </c>
      <c r="Y32" s="100">
        <v>403.32</v>
      </c>
      <c r="Z32" s="100">
        <v>1209330</v>
      </c>
      <c r="AA32" s="100">
        <v>12400</v>
      </c>
      <c r="AB32" s="124">
        <v>1499380</v>
      </c>
      <c r="AE32" s="124">
        <v>464863.09</v>
      </c>
      <c r="AF32" s="124">
        <v>118095.78</v>
      </c>
      <c r="AI32" s="98">
        <f t="shared" si="2"/>
        <v>142019.37</v>
      </c>
      <c r="AJ32" s="44">
        <f t="shared" si="3"/>
        <v>57600</v>
      </c>
      <c r="AK32" s="104">
        <f t="shared" si="4"/>
        <v>84419.37</v>
      </c>
      <c r="AL32" s="105">
        <f t="shared" si="5"/>
        <v>2211900.29</v>
      </c>
      <c r="AM32" s="29">
        <f t="shared" si="6"/>
        <v>2082338.87</v>
      </c>
      <c r="AN32" s="16">
        <f t="shared" si="7"/>
        <v>129561.41999999993</v>
      </c>
    </row>
    <row r="33" spans="1:40" x14ac:dyDescent="0.2">
      <c r="A33" t="s">
        <v>285</v>
      </c>
      <c r="B33" t="s">
        <v>1</v>
      </c>
      <c r="C33" s="74">
        <v>5791</v>
      </c>
      <c r="D33" s="74" t="s">
        <v>634</v>
      </c>
      <c r="E33" s="56" t="s">
        <v>1518</v>
      </c>
      <c r="F33" s="123">
        <v>149484.73000000001</v>
      </c>
      <c r="G33" s="123">
        <v>74842</v>
      </c>
      <c r="H33" s="123">
        <v>29305.89</v>
      </c>
      <c r="I33" s="56">
        <v>467347.19</v>
      </c>
      <c r="J33" s="56">
        <v>486190.36</v>
      </c>
      <c r="L33" s="276">
        <v>44112.56</v>
      </c>
      <c r="O33" s="276">
        <v>0</v>
      </c>
      <c r="S33" s="56">
        <v>723051.05</v>
      </c>
      <c r="T33" s="56">
        <v>923152.19</v>
      </c>
      <c r="W33" s="100">
        <v>1443440.54</v>
      </c>
      <c r="X33" s="100">
        <v>253870</v>
      </c>
      <c r="Y33" s="100">
        <v>820.39</v>
      </c>
      <c r="Z33" s="100">
        <v>1352790</v>
      </c>
      <c r="AB33" s="124">
        <v>2019449.4</v>
      </c>
      <c r="AE33" s="124">
        <v>1243880.6599999999</v>
      </c>
      <c r="AF33" s="124">
        <v>241048.5</v>
      </c>
      <c r="AI33" s="98">
        <f t="shared" si="2"/>
        <v>253632.62</v>
      </c>
      <c r="AJ33" s="44">
        <f t="shared" si="3"/>
        <v>44112.56</v>
      </c>
      <c r="AK33" s="104">
        <f t="shared" si="4"/>
        <v>209520.06</v>
      </c>
      <c r="AL33" s="105">
        <f t="shared" si="5"/>
        <v>3050920.9299999997</v>
      </c>
      <c r="AM33" s="29">
        <f t="shared" si="6"/>
        <v>3504378.5599999996</v>
      </c>
      <c r="AN33" s="16">
        <f t="shared" si="7"/>
        <v>-453457.62999999989</v>
      </c>
    </row>
    <row r="34" spans="1:40" x14ac:dyDescent="0.2">
      <c r="A34" t="s">
        <v>285</v>
      </c>
      <c r="B34" t="s">
        <v>1</v>
      </c>
      <c r="C34" s="74">
        <v>5865</v>
      </c>
      <c r="D34" s="74" t="s">
        <v>635</v>
      </c>
      <c r="E34" s="56" t="s">
        <v>1519</v>
      </c>
      <c r="F34" s="123">
        <v>117535.89</v>
      </c>
      <c r="G34" s="123">
        <v>11500</v>
      </c>
      <c r="H34" s="123">
        <v>112391.06</v>
      </c>
      <c r="I34" s="56">
        <v>953916.04</v>
      </c>
      <c r="J34" s="56">
        <v>243751.56</v>
      </c>
      <c r="L34" s="276">
        <v>47412.6</v>
      </c>
      <c r="O34" s="276">
        <v>150976</v>
      </c>
      <c r="S34" s="56">
        <v>-846366.82</v>
      </c>
      <c r="T34" s="56">
        <v>2548141.21</v>
      </c>
      <c r="U34" s="100">
        <v>437.44</v>
      </c>
      <c r="W34" s="100">
        <v>1066899.04</v>
      </c>
      <c r="X34" s="100">
        <v>463235</v>
      </c>
      <c r="Z34" s="100">
        <v>1765560</v>
      </c>
      <c r="AB34" s="124">
        <v>2161140</v>
      </c>
      <c r="AE34" s="124">
        <v>778061.17</v>
      </c>
      <c r="AF34" s="124">
        <v>405627.75</v>
      </c>
      <c r="AI34" s="98">
        <f t="shared" si="2"/>
        <v>241426.95</v>
      </c>
      <c r="AJ34" s="44">
        <f t="shared" si="3"/>
        <v>198388.6</v>
      </c>
      <c r="AK34" s="104">
        <f t="shared" si="4"/>
        <v>43038.350000000006</v>
      </c>
      <c r="AL34" s="105">
        <f t="shared" si="5"/>
        <v>3296131.48</v>
      </c>
      <c r="AM34" s="29">
        <f t="shared" si="6"/>
        <v>3344828.92</v>
      </c>
      <c r="AN34" s="16">
        <f t="shared" si="7"/>
        <v>-48697.439999999944</v>
      </c>
    </row>
    <row r="35" spans="1:40" x14ac:dyDescent="0.2">
      <c r="A35" t="s">
        <v>285</v>
      </c>
      <c r="B35" t="s">
        <v>1</v>
      </c>
      <c r="C35" s="74">
        <v>4329</v>
      </c>
      <c r="D35" s="74" t="s">
        <v>636</v>
      </c>
      <c r="E35" s="290" t="s">
        <v>1566</v>
      </c>
      <c r="F35" s="123">
        <v>169419.28</v>
      </c>
      <c r="G35" s="123">
        <v>200</v>
      </c>
      <c r="H35" s="123">
        <v>42301.17</v>
      </c>
      <c r="I35" s="56">
        <v>435632.76</v>
      </c>
      <c r="J35" s="56">
        <v>360352.74</v>
      </c>
      <c r="L35" s="276">
        <v>36950</v>
      </c>
      <c r="O35" s="276">
        <v>278384.78000000003</v>
      </c>
      <c r="Q35" s="56">
        <v>69240</v>
      </c>
      <c r="S35" s="56">
        <v>-555379.96</v>
      </c>
      <c r="T35" s="56">
        <v>1650244.41</v>
      </c>
      <c r="W35" s="100">
        <v>802366.4</v>
      </c>
      <c r="Y35" s="100">
        <v>428.6</v>
      </c>
      <c r="Z35" s="100">
        <v>1424960</v>
      </c>
      <c r="AB35" s="124">
        <v>1709750</v>
      </c>
      <c r="AD35" s="124">
        <v>10776</v>
      </c>
      <c r="AE35" s="124">
        <v>737008.85</v>
      </c>
      <c r="AF35" s="124">
        <v>62283.43</v>
      </c>
      <c r="AH35" s="124">
        <v>4900</v>
      </c>
      <c r="AI35" s="98">
        <f t="shared" si="2"/>
        <v>211920.45</v>
      </c>
      <c r="AJ35" s="44">
        <f t="shared" si="3"/>
        <v>315334.78000000003</v>
      </c>
      <c r="AK35" s="104">
        <f t="shared" si="4"/>
        <v>-103414.33000000002</v>
      </c>
      <c r="AL35" s="105">
        <f t="shared" si="5"/>
        <v>2227755</v>
      </c>
      <c r="AM35" s="29">
        <f t="shared" si="6"/>
        <v>2524718.2800000003</v>
      </c>
      <c r="AN35" s="16">
        <f t="shared" si="7"/>
        <v>-296963.28000000026</v>
      </c>
    </row>
    <row r="36" spans="1:40" x14ac:dyDescent="0.2">
      <c r="A36" t="s">
        <v>288</v>
      </c>
      <c r="B36" t="s">
        <v>2</v>
      </c>
      <c r="C36" s="74">
        <v>1955</v>
      </c>
      <c r="D36" s="74" t="s">
        <v>637</v>
      </c>
      <c r="E36" s="56" t="s">
        <v>1520</v>
      </c>
      <c r="F36" s="123">
        <v>257325.36</v>
      </c>
      <c r="G36" s="123">
        <v>14560</v>
      </c>
      <c r="H36" s="123">
        <v>77802.990000000005</v>
      </c>
      <c r="I36" s="56">
        <v>25802.04</v>
      </c>
      <c r="J36" s="56">
        <v>345996.34</v>
      </c>
      <c r="L36" s="276">
        <v>19168.650000000001</v>
      </c>
      <c r="S36" s="56">
        <v>-1281636.6299999999</v>
      </c>
      <c r="T36" s="56">
        <v>1948644.79</v>
      </c>
      <c r="W36" s="100">
        <v>654794.74</v>
      </c>
      <c r="X36" s="100">
        <v>52000</v>
      </c>
      <c r="Y36" s="100">
        <v>366.41</v>
      </c>
      <c r="Z36" s="100">
        <v>938430</v>
      </c>
      <c r="AB36" s="124">
        <v>1089950</v>
      </c>
      <c r="AE36" s="124">
        <v>434869.86</v>
      </c>
      <c r="AF36" s="124">
        <v>128.37</v>
      </c>
      <c r="AI36" s="98">
        <f t="shared" si="2"/>
        <v>349688.35</v>
      </c>
      <c r="AJ36" s="44">
        <f t="shared" si="3"/>
        <v>19168.650000000001</v>
      </c>
      <c r="AK36" s="104">
        <f t="shared" si="4"/>
        <v>330519.69999999995</v>
      </c>
      <c r="AL36" s="105">
        <f t="shared" si="5"/>
        <v>1645591.15</v>
      </c>
      <c r="AM36" s="29">
        <f t="shared" si="6"/>
        <v>1524948.23</v>
      </c>
      <c r="AN36" s="16">
        <f t="shared" si="7"/>
        <v>120642.91999999993</v>
      </c>
    </row>
    <row r="37" spans="1:40" x14ac:dyDescent="0.2">
      <c r="A37" t="s">
        <v>288</v>
      </c>
      <c r="B37" t="s">
        <v>2</v>
      </c>
      <c r="C37" s="74">
        <v>4228</v>
      </c>
      <c r="D37" s="74" t="s">
        <v>638</v>
      </c>
      <c r="E37" s="56" t="s">
        <v>1521</v>
      </c>
      <c r="F37" s="123">
        <v>436670.5</v>
      </c>
      <c r="G37" s="123">
        <v>64640</v>
      </c>
      <c r="H37" s="123">
        <v>7528.4</v>
      </c>
      <c r="I37" s="56">
        <v>163368.25</v>
      </c>
      <c r="J37" s="56">
        <v>872369.96</v>
      </c>
      <c r="L37" s="276">
        <v>29800</v>
      </c>
      <c r="S37" s="56">
        <v>-705268.71</v>
      </c>
      <c r="T37" s="56">
        <v>2125603</v>
      </c>
      <c r="W37" s="100">
        <v>960499.15</v>
      </c>
      <c r="X37" s="100">
        <v>119960</v>
      </c>
      <c r="Y37" s="100">
        <v>481.72</v>
      </c>
      <c r="Z37" s="100">
        <v>383710</v>
      </c>
      <c r="AB37" s="124">
        <v>680693</v>
      </c>
      <c r="AE37" s="124">
        <v>583343.54</v>
      </c>
      <c r="AF37" s="124">
        <v>74584.509999999995</v>
      </c>
      <c r="AI37" s="98">
        <f t="shared" si="2"/>
        <v>508838.9</v>
      </c>
      <c r="AJ37" s="44">
        <f t="shared" si="3"/>
        <v>29800</v>
      </c>
      <c r="AK37" s="104">
        <f t="shared" si="4"/>
        <v>479038.9</v>
      </c>
      <c r="AL37" s="105">
        <f t="shared" si="5"/>
        <v>1464650.8699999999</v>
      </c>
      <c r="AM37" s="29">
        <f t="shared" si="6"/>
        <v>1338621.05</v>
      </c>
      <c r="AN37" s="16">
        <f t="shared" si="7"/>
        <v>126029.81999999983</v>
      </c>
    </row>
    <row r="38" spans="1:40" x14ac:dyDescent="0.2">
      <c r="A38" t="s">
        <v>288</v>
      </c>
      <c r="B38" t="s">
        <v>2</v>
      </c>
      <c r="C38" s="74">
        <v>1245</v>
      </c>
      <c r="D38" s="74" t="s">
        <v>639</v>
      </c>
      <c r="E38" s="290" t="s">
        <v>1522</v>
      </c>
      <c r="F38" s="123">
        <v>318880.83</v>
      </c>
      <c r="G38" s="123">
        <v>25200</v>
      </c>
      <c r="H38" s="123">
        <v>36985.660000000003</v>
      </c>
      <c r="I38" s="56">
        <v>180766.73</v>
      </c>
      <c r="J38" s="56">
        <v>304867.53000000003</v>
      </c>
      <c r="L38" s="276">
        <v>18110</v>
      </c>
      <c r="S38" s="56">
        <v>-1136718.21</v>
      </c>
      <c r="T38" s="56">
        <v>1917883.16</v>
      </c>
      <c r="W38" s="100">
        <v>679370.28</v>
      </c>
      <c r="X38" s="100">
        <v>67000</v>
      </c>
      <c r="Y38" s="100">
        <v>394.23</v>
      </c>
      <c r="Z38" s="100">
        <v>885120</v>
      </c>
      <c r="AB38" s="124">
        <v>1151420</v>
      </c>
      <c r="AD38" s="124">
        <v>420</v>
      </c>
      <c r="AE38" s="124">
        <v>270617.2</v>
      </c>
      <c r="AF38" s="124">
        <v>84583.51</v>
      </c>
      <c r="AI38" s="98">
        <f t="shared" si="2"/>
        <v>381066.49</v>
      </c>
      <c r="AJ38" s="44">
        <f t="shared" si="3"/>
        <v>18110</v>
      </c>
      <c r="AK38" s="104">
        <f t="shared" si="4"/>
        <v>362956.49</v>
      </c>
      <c r="AL38" s="105">
        <f t="shared" si="5"/>
        <v>1631884.51</v>
      </c>
      <c r="AM38" s="29">
        <f t="shared" si="6"/>
        <v>1507040.71</v>
      </c>
      <c r="AN38" s="16">
        <f t="shared" si="7"/>
        <v>124843.80000000005</v>
      </c>
    </row>
    <row r="39" spans="1:40" x14ac:dyDescent="0.2">
      <c r="A39" t="s">
        <v>288</v>
      </c>
      <c r="B39" t="s">
        <v>2</v>
      </c>
      <c r="C39" s="74">
        <v>5421</v>
      </c>
      <c r="D39" s="74" t="s">
        <v>640</v>
      </c>
      <c r="E39" s="56" t="s">
        <v>1523</v>
      </c>
      <c r="F39" s="123">
        <v>533433.16</v>
      </c>
      <c r="G39" s="123">
        <v>46000</v>
      </c>
      <c r="H39" s="123">
        <v>71235.95</v>
      </c>
      <c r="I39" s="56">
        <v>331880.74</v>
      </c>
      <c r="J39" s="56">
        <v>1242276.98</v>
      </c>
      <c r="L39" s="276">
        <v>0</v>
      </c>
      <c r="O39" s="276">
        <v>0</v>
      </c>
      <c r="S39" s="56">
        <v>-278072.87</v>
      </c>
      <c r="T39" s="56">
        <v>2205072.4900000002</v>
      </c>
      <c r="W39" s="100">
        <v>1723707.15</v>
      </c>
      <c r="X39" s="100">
        <v>138600</v>
      </c>
      <c r="Y39" s="100">
        <v>806.5</v>
      </c>
      <c r="Z39" s="100">
        <v>1295140</v>
      </c>
      <c r="AA39" s="100">
        <v>49100</v>
      </c>
      <c r="AB39" s="124">
        <v>1917508</v>
      </c>
      <c r="AE39" s="124">
        <v>646898.71</v>
      </c>
      <c r="AF39" s="124">
        <v>81327.73</v>
      </c>
      <c r="AI39" s="98">
        <f t="shared" si="2"/>
        <v>650669.11</v>
      </c>
      <c r="AJ39" s="44">
        <f t="shared" si="3"/>
        <v>0</v>
      </c>
      <c r="AK39" s="104">
        <f t="shared" si="4"/>
        <v>650669.11</v>
      </c>
      <c r="AL39" s="105">
        <f t="shared" si="5"/>
        <v>3207353.65</v>
      </c>
      <c r="AM39" s="29">
        <f t="shared" si="6"/>
        <v>2645734.44</v>
      </c>
      <c r="AN39" s="16">
        <f t="shared" si="7"/>
        <v>561619.21</v>
      </c>
    </row>
    <row r="40" spans="1:40" x14ac:dyDescent="0.2">
      <c r="A40" t="s">
        <v>288</v>
      </c>
      <c r="B40" t="s">
        <v>2</v>
      </c>
      <c r="C40" s="74">
        <v>3481</v>
      </c>
      <c r="D40" s="74" t="s">
        <v>641</v>
      </c>
      <c r="E40" s="56" t="s">
        <v>1524</v>
      </c>
      <c r="F40" s="123">
        <v>543737.18000000005</v>
      </c>
      <c r="G40" s="123">
        <v>96180</v>
      </c>
      <c r="H40" s="123">
        <v>162016.42000000001</v>
      </c>
      <c r="I40" s="56">
        <v>2243058.4</v>
      </c>
      <c r="J40" s="56">
        <v>955108.13</v>
      </c>
      <c r="L40" s="276">
        <v>90031.9</v>
      </c>
      <c r="S40" s="56">
        <v>1838307.3</v>
      </c>
      <c r="T40" s="56">
        <v>1879861.02</v>
      </c>
      <c r="W40" s="100">
        <v>1722305.54</v>
      </c>
      <c r="X40" s="100">
        <v>185000</v>
      </c>
      <c r="Y40" s="100">
        <v>890.35</v>
      </c>
      <c r="Z40" s="100">
        <v>854860</v>
      </c>
      <c r="AA40" s="100">
        <v>360.2</v>
      </c>
      <c r="AB40" s="124">
        <v>1531204</v>
      </c>
      <c r="AE40" s="124">
        <v>805836.81</v>
      </c>
      <c r="AF40" s="124">
        <v>10908.37</v>
      </c>
      <c r="AI40" s="98">
        <f t="shared" si="2"/>
        <v>801933.60000000009</v>
      </c>
      <c r="AJ40" s="44">
        <f t="shared" si="3"/>
        <v>90031.9</v>
      </c>
      <c r="AK40" s="104">
        <f t="shared" si="4"/>
        <v>711901.70000000007</v>
      </c>
      <c r="AL40" s="105">
        <f t="shared" si="5"/>
        <v>2763416.0900000003</v>
      </c>
      <c r="AM40" s="29">
        <f t="shared" si="6"/>
        <v>2347949.1800000002</v>
      </c>
      <c r="AN40" s="16">
        <f t="shared" si="7"/>
        <v>415466.91000000015</v>
      </c>
    </row>
    <row r="41" spans="1:40" x14ac:dyDescent="0.2">
      <c r="A41" t="s">
        <v>288</v>
      </c>
      <c r="B41" t="s">
        <v>2</v>
      </c>
      <c r="C41" s="74">
        <v>3499</v>
      </c>
      <c r="D41" s="74" t="s">
        <v>642</v>
      </c>
      <c r="E41" s="56" t="s">
        <v>1525</v>
      </c>
      <c r="F41" s="123">
        <v>896348.78</v>
      </c>
      <c r="G41" s="123">
        <v>33080</v>
      </c>
      <c r="H41" s="123">
        <v>95148.73</v>
      </c>
      <c r="I41" s="56">
        <v>775292.25</v>
      </c>
      <c r="J41" s="56">
        <v>534043</v>
      </c>
      <c r="L41" s="276">
        <v>44280</v>
      </c>
      <c r="S41" s="56">
        <v>-1604193.26</v>
      </c>
      <c r="T41" s="56">
        <v>3832429.73</v>
      </c>
      <c r="W41" s="100">
        <v>1336776.6200000001</v>
      </c>
      <c r="X41" s="100">
        <v>232240</v>
      </c>
      <c r="Y41" s="100">
        <v>1558.55</v>
      </c>
      <c r="Z41" s="100">
        <v>1048210</v>
      </c>
      <c r="AB41" s="124">
        <v>1699680</v>
      </c>
      <c r="AC41" s="124">
        <v>4976</v>
      </c>
      <c r="AD41" s="124">
        <v>360</v>
      </c>
      <c r="AE41" s="124">
        <v>682513.37</v>
      </c>
      <c r="AF41" s="124">
        <v>84583.51</v>
      </c>
      <c r="AI41" s="98">
        <f t="shared" si="2"/>
        <v>1024577.51</v>
      </c>
      <c r="AJ41" s="44">
        <f t="shared" si="3"/>
        <v>44280</v>
      </c>
      <c r="AK41" s="104">
        <f t="shared" si="4"/>
        <v>980297.51</v>
      </c>
      <c r="AL41" s="105">
        <f t="shared" si="5"/>
        <v>2618785.17</v>
      </c>
      <c r="AM41" s="29">
        <f t="shared" si="6"/>
        <v>2472112.88</v>
      </c>
      <c r="AN41" s="16">
        <f t="shared" si="7"/>
        <v>146672.29000000004</v>
      </c>
    </row>
    <row r="42" spans="1:40" x14ac:dyDescent="0.2">
      <c r="A42" t="s">
        <v>288</v>
      </c>
      <c r="B42" t="s">
        <v>2</v>
      </c>
      <c r="C42" s="74">
        <v>1888</v>
      </c>
      <c r="D42" s="74" t="s">
        <v>643</v>
      </c>
      <c r="E42" s="56" t="s">
        <v>1526</v>
      </c>
      <c r="F42" s="123">
        <v>327718.65000000002</v>
      </c>
      <c r="G42" s="123">
        <v>17440</v>
      </c>
      <c r="H42" s="123">
        <v>106633.26</v>
      </c>
      <c r="I42" s="56">
        <v>254819.78</v>
      </c>
      <c r="J42" s="56">
        <v>1754672.74</v>
      </c>
      <c r="L42" s="276">
        <v>26300</v>
      </c>
      <c r="S42" s="56">
        <v>525930.79</v>
      </c>
      <c r="T42" s="56">
        <v>1975418.72</v>
      </c>
      <c r="W42" s="100">
        <v>992061.21</v>
      </c>
      <c r="X42" s="100">
        <v>106600</v>
      </c>
      <c r="Y42" s="100">
        <v>495.62</v>
      </c>
      <c r="Z42" s="100">
        <v>903980</v>
      </c>
      <c r="AB42" s="124">
        <v>1384180</v>
      </c>
      <c r="AD42" s="124">
        <v>460</v>
      </c>
      <c r="AE42" s="124">
        <v>487612.28</v>
      </c>
      <c r="AF42" s="124">
        <v>82096.63</v>
      </c>
      <c r="AI42" s="98">
        <f t="shared" si="2"/>
        <v>451791.91000000003</v>
      </c>
      <c r="AJ42" s="44">
        <f t="shared" si="3"/>
        <v>26300</v>
      </c>
      <c r="AK42" s="104">
        <f t="shared" si="4"/>
        <v>425491.91000000003</v>
      </c>
      <c r="AL42" s="105">
        <f t="shared" si="5"/>
        <v>2003136.83</v>
      </c>
      <c r="AM42" s="29">
        <f t="shared" si="6"/>
        <v>1954348.9100000001</v>
      </c>
      <c r="AN42" s="16">
        <f t="shared" si="7"/>
        <v>48787.919999999925</v>
      </c>
    </row>
    <row r="43" spans="1:40" x14ac:dyDescent="0.2">
      <c r="A43" t="s">
        <v>288</v>
      </c>
      <c r="B43" t="s">
        <v>2</v>
      </c>
      <c r="C43" s="74">
        <v>1651</v>
      </c>
      <c r="D43" s="74" t="s">
        <v>644</v>
      </c>
      <c r="E43" s="56" t="s">
        <v>1527</v>
      </c>
      <c r="F43" s="123">
        <v>366157.6</v>
      </c>
      <c r="G43" s="123">
        <v>12360</v>
      </c>
      <c r="H43" s="123">
        <v>99883.03</v>
      </c>
      <c r="I43" s="56">
        <v>193638.51</v>
      </c>
      <c r="J43" s="56">
        <v>208138.44</v>
      </c>
      <c r="L43" s="276">
        <v>26029.33</v>
      </c>
      <c r="S43" s="56">
        <v>-774258.12</v>
      </c>
      <c r="T43" s="56">
        <v>1580455.21</v>
      </c>
      <c r="W43" s="100">
        <v>756006.54</v>
      </c>
      <c r="X43" s="100">
        <v>210000</v>
      </c>
      <c r="Y43" s="100">
        <v>443.39</v>
      </c>
      <c r="Z43" s="100">
        <v>368390</v>
      </c>
      <c r="AB43" s="124">
        <v>660110</v>
      </c>
      <c r="AE43" s="124">
        <v>478648.52</v>
      </c>
      <c r="AF43" s="124">
        <v>76824.25</v>
      </c>
      <c r="AI43" s="98">
        <f t="shared" si="2"/>
        <v>478400.63</v>
      </c>
      <c r="AJ43" s="44">
        <f t="shared" si="3"/>
        <v>26029.33</v>
      </c>
      <c r="AK43" s="104">
        <f t="shared" si="4"/>
        <v>452371.3</v>
      </c>
      <c r="AL43" s="105">
        <f t="shared" si="5"/>
        <v>1334839.9300000002</v>
      </c>
      <c r="AM43" s="29">
        <f t="shared" si="6"/>
        <v>1215582.77</v>
      </c>
      <c r="AN43" s="16">
        <f t="shared" si="7"/>
        <v>119257.16000000015</v>
      </c>
    </row>
    <row r="44" spans="1:40" x14ac:dyDescent="0.2">
      <c r="A44" t="s">
        <v>288</v>
      </c>
      <c r="B44" t="s">
        <v>2</v>
      </c>
      <c r="C44" s="74">
        <v>3959</v>
      </c>
      <c r="D44" s="74" t="s">
        <v>645</v>
      </c>
      <c r="E44" s="56" t="s">
        <v>1528</v>
      </c>
      <c r="F44" s="123">
        <v>405352.13</v>
      </c>
      <c r="G44" s="123">
        <v>12360</v>
      </c>
      <c r="H44" s="123">
        <v>82097.320000000007</v>
      </c>
      <c r="I44" s="56">
        <v>559554.15</v>
      </c>
      <c r="J44" s="56">
        <v>562261.74</v>
      </c>
      <c r="L44" s="276">
        <v>27600</v>
      </c>
      <c r="S44" s="56">
        <v>-849681.65</v>
      </c>
      <c r="T44" s="56">
        <v>2583577.5299999998</v>
      </c>
      <c r="W44" s="100">
        <v>1016189.91</v>
      </c>
      <c r="Y44" s="100">
        <v>733.35</v>
      </c>
      <c r="Z44" s="100">
        <v>921910</v>
      </c>
      <c r="AA44" s="100">
        <v>16500</v>
      </c>
      <c r="AB44" s="124">
        <v>1297454</v>
      </c>
      <c r="AD44" s="124">
        <v>5136</v>
      </c>
      <c r="AE44" s="124">
        <v>605358.27</v>
      </c>
      <c r="AF44" s="124">
        <v>112961.53</v>
      </c>
      <c r="AI44" s="98">
        <f t="shared" si="2"/>
        <v>499809.45</v>
      </c>
      <c r="AJ44" s="44">
        <f t="shared" si="3"/>
        <v>27600</v>
      </c>
      <c r="AK44" s="104">
        <f t="shared" si="4"/>
        <v>472209.45</v>
      </c>
      <c r="AL44" s="105">
        <f t="shared" si="5"/>
        <v>1955333.26</v>
      </c>
      <c r="AM44" s="29">
        <f t="shared" si="6"/>
        <v>2020909.8</v>
      </c>
      <c r="AN44" s="16">
        <f t="shared" si="7"/>
        <v>-65576.540000000037</v>
      </c>
    </row>
    <row r="45" spans="1:40" x14ac:dyDescent="0.2">
      <c r="A45" t="s">
        <v>288</v>
      </c>
      <c r="B45" t="s">
        <v>2</v>
      </c>
      <c r="C45" s="74">
        <v>2503</v>
      </c>
      <c r="D45" s="74" t="s">
        <v>646</v>
      </c>
      <c r="E45" s="56" t="s">
        <v>1529</v>
      </c>
      <c r="F45" s="123">
        <v>579252.93999999994</v>
      </c>
      <c r="H45" s="123">
        <v>48325.03</v>
      </c>
      <c r="I45" s="56">
        <v>349541.85</v>
      </c>
      <c r="J45" s="56">
        <v>723225.81</v>
      </c>
      <c r="S45" s="56">
        <v>-66844.53</v>
      </c>
      <c r="T45" s="56">
        <v>1850667.12</v>
      </c>
      <c r="W45" s="100">
        <v>416853.47</v>
      </c>
      <c r="Y45" s="100">
        <v>1127.82</v>
      </c>
      <c r="Z45" s="100">
        <v>702650</v>
      </c>
      <c r="AB45" s="124">
        <v>808010</v>
      </c>
      <c r="AE45" s="124">
        <v>300635.46000000002</v>
      </c>
      <c r="AF45" s="124">
        <v>75612.789999999994</v>
      </c>
      <c r="AI45" s="98">
        <f t="shared" si="2"/>
        <v>627577.97</v>
      </c>
      <c r="AJ45" s="44">
        <f t="shared" si="3"/>
        <v>0</v>
      </c>
      <c r="AK45" s="104">
        <f t="shared" si="4"/>
        <v>627577.97</v>
      </c>
      <c r="AL45" s="105">
        <f t="shared" si="5"/>
        <v>1120631.29</v>
      </c>
      <c r="AM45" s="29">
        <f t="shared" si="6"/>
        <v>1184258.25</v>
      </c>
      <c r="AN45" s="16">
        <f t="shared" si="7"/>
        <v>-63626.959999999963</v>
      </c>
    </row>
    <row r="46" spans="1:40" x14ac:dyDescent="0.2">
      <c r="A46" t="s">
        <v>288</v>
      </c>
      <c r="B46" t="s">
        <v>2</v>
      </c>
      <c r="C46" s="74">
        <v>3619</v>
      </c>
      <c r="D46" s="74" t="s">
        <v>647</v>
      </c>
      <c r="E46" s="56" t="s">
        <v>1530</v>
      </c>
      <c r="F46" s="123">
        <v>320396.59999999998</v>
      </c>
      <c r="G46" s="123">
        <v>48563.98</v>
      </c>
      <c r="H46" s="123">
        <v>53896.04</v>
      </c>
      <c r="I46" s="56">
        <v>570636.12</v>
      </c>
      <c r="J46" s="56">
        <v>528764.54</v>
      </c>
      <c r="R46" s="56">
        <v>-1651159.52</v>
      </c>
      <c r="T46" s="56">
        <v>3139393.79</v>
      </c>
      <c r="W46" s="100">
        <v>1625341.46</v>
      </c>
      <c r="X46" s="100">
        <v>15000</v>
      </c>
      <c r="Y46" s="100">
        <v>411.15</v>
      </c>
      <c r="Z46" s="100">
        <v>707050</v>
      </c>
      <c r="AB46" s="124">
        <v>1431606</v>
      </c>
      <c r="AE46" s="124">
        <v>599235.97</v>
      </c>
      <c r="AF46" s="124">
        <v>75969.63</v>
      </c>
      <c r="AI46" s="98">
        <f t="shared" si="2"/>
        <v>422856.61999999994</v>
      </c>
      <c r="AJ46" s="44">
        <f t="shared" si="3"/>
        <v>0</v>
      </c>
      <c r="AK46" s="104">
        <f t="shared" si="4"/>
        <v>422856.61999999994</v>
      </c>
      <c r="AL46" s="105">
        <f t="shared" si="5"/>
        <v>2347802.61</v>
      </c>
      <c r="AM46" s="29">
        <f t="shared" si="6"/>
        <v>2106811.6</v>
      </c>
      <c r="AN46" s="16">
        <f t="shared" si="7"/>
        <v>240991.00999999978</v>
      </c>
    </row>
    <row r="47" spans="1:40" x14ac:dyDescent="0.2">
      <c r="A47" t="s">
        <v>288</v>
      </c>
      <c r="B47" t="s">
        <v>2</v>
      </c>
      <c r="C47" s="74">
        <v>2593</v>
      </c>
      <c r="D47" s="74" t="s">
        <v>648</v>
      </c>
      <c r="E47" s="56" t="s">
        <v>1531</v>
      </c>
      <c r="F47" s="123">
        <v>243520.15</v>
      </c>
      <c r="G47" s="123">
        <v>4045.9</v>
      </c>
      <c r="H47" s="123">
        <v>45359.38</v>
      </c>
      <c r="I47" s="56">
        <v>1490542.45</v>
      </c>
      <c r="J47" s="56">
        <v>1061925.28</v>
      </c>
      <c r="S47" s="56">
        <v>270496.65000000002</v>
      </c>
      <c r="T47" s="56">
        <v>2592803.14</v>
      </c>
      <c r="W47" s="100">
        <v>632106.34</v>
      </c>
      <c r="X47" s="100">
        <v>30000</v>
      </c>
      <c r="Y47" s="100">
        <v>456.24</v>
      </c>
      <c r="Z47" s="100">
        <v>202200</v>
      </c>
      <c r="AB47" s="124">
        <v>381826</v>
      </c>
      <c r="AE47" s="124">
        <v>403466.7</v>
      </c>
      <c r="AF47" s="124">
        <v>58898.51</v>
      </c>
      <c r="AI47" s="98">
        <f t="shared" si="2"/>
        <v>292925.43</v>
      </c>
      <c r="AJ47" s="44">
        <f t="shared" si="3"/>
        <v>0</v>
      </c>
      <c r="AK47" s="104">
        <f t="shared" si="4"/>
        <v>292925.43</v>
      </c>
      <c r="AL47" s="105">
        <f t="shared" si="5"/>
        <v>864762.58</v>
      </c>
      <c r="AM47" s="29">
        <f t="shared" si="6"/>
        <v>844191.21</v>
      </c>
      <c r="AN47" s="16">
        <f t="shared" si="7"/>
        <v>20571.369999999995</v>
      </c>
    </row>
    <row r="48" spans="1:40" x14ac:dyDescent="0.2">
      <c r="A48" t="s">
        <v>288</v>
      </c>
      <c r="B48" t="s">
        <v>2</v>
      </c>
      <c r="C48" s="74">
        <v>1622</v>
      </c>
      <c r="D48" s="74" t="s">
        <v>649</v>
      </c>
      <c r="E48" s="56" t="s">
        <v>1532</v>
      </c>
      <c r="F48" s="123">
        <v>466563.76</v>
      </c>
      <c r="G48" s="123">
        <v>22520</v>
      </c>
      <c r="H48" s="123">
        <v>85132.11</v>
      </c>
      <c r="I48" s="56">
        <v>299558.32</v>
      </c>
      <c r="J48" s="56">
        <v>381297.49</v>
      </c>
      <c r="L48" s="276">
        <v>18995.990000000002</v>
      </c>
      <c r="S48" s="56">
        <v>-1041844.98</v>
      </c>
      <c r="T48" s="56">
        <v>2213150.63</v>
      </c>
      <c r="W48" s="100">
        <v>555016.56999999995</v>
      </c>
      <c r="X48" s="100">
        <v>10000</v>
      </c>
      <c r="Y48" s="100">
        <v>941.45</v>
      </c>
      <c r="Z48" s="100">
        <v>1015624</v>
      </c>
      <c r="AA48" s="100">
        <v>7500</v>
      </c>
      <c r="AB48" s="124">
        <v>1092974</v>
      </c>
      <c r="AE48" s="124">
        <v>350932.1</v>
      </c>
      <c r="AF48" s="124">
        <v>1771.88</v>
      </c>
      <c r="AI48" s="98">
        <f t="shared" si="2"/>
        <v>574215.87</v>
      </c>
      <c r="AJ48" s="44">
        <f t="shared" si="3"/>
        <v>18995.990000000002</v>
      </c>
      <c r="AK48" s="104">
        <f t="shared" si="4"/>
        <v>555219.88</v>
      </c>
      <c r="AL48" s="105">
        <f t="shared" si="5"/>
        <v>1589082.02</v>
      </c>
      <c r="AM48" s="29">
        <f t="shared" si="6"/>
        <v>1445677.98</v>
      </c>
      <c r="AN48" s="16">
        <f t="shared" si="7"/>
        <v>143404.04000000004</v>
      </c>
    </row>
    <row r="49" spans="1:40" x14ac:dyDescent="0.2">
      <c r="A49" t="s">
        <v>288</v>
      </c>
      <c r="B49" t="s">
        <v>2</v>
      </c>
      <c r="C49" s="74">
        <v>2164</v>
      </c>
      <c r="D49" s="74" t="s">
        <v>650</v>
      </c>
      <c r="E49" s="56" t="s">
        <v>1533</v>
      </c>
      <c r="F49" s="123">
        <v>208200.35</v>
      </c>
      <c r="G49" s="123">
        <v>17496</v>
      </c>
      <c r="H49" s="123">
        <v>18192.71</v>
      </c>
      <c r="I49" s="56">
        <v>838648.59</v>
      </c>
      <c r="J49" s="56">
        <v>589015.15</v>
      </c>
      <c r="N49" s="276">
        <v>85000</v>
      </c>
      <c r="S49" s="56">
        <v>-451348.16</v>
      </c>
      <c r="T49" s="56">
        <v>2118686.35</v>
      </c>
      <c r="W49" s="100">
        <v>608253.69999999995</v>
      </c>
      <c r="Y49" s="100">
        <v>197.19</v>
      </c>
      <c r="Z49" s="100">
        <v>889860</v>
      </c>
      <c r="AB49" s="124">
        <v>1081045</v>
      </c>
      <c r="AE49" s="124">
        <v>367485.27</v>
      </c>
      <c r="AF49" s="124">
        <v>83786.009999999995</v>
      </c>
      <c r="AI49" s="98">
        <f t="shared" si="2"/>
        <v>243889.06</v>
      </c>
      <c r="AJ49" s="44">
        <f t="shared" si="3"/>
        <v>85000</v>
      </c>
      <c r="AK49" s="104">
        <f t="shared" si="4"/>
        <v>158889.06</v>
      </c>
      <c r="AL49" s="105">
        <f t="shared" si="5"/>
        <v>1498310.89</v>
      </c>
      <c r="AM49" s="29">
        <f t="shared" si="6"/>
        <v>1532316.28</v>
      </c>
      <c r="AN49" s="16">
        <f t="shared" si="7"/>
        <v>-34005.39000000013</v>
      </c>
    </row>
    <row r="50" spans="1:40" x14ac:dyDescent="0.2">
      <c r="A50" t="s">
        <v>291</v>
      </c>
      <c r="B50" t="s">
        <v>3</v>
      </c>
      <c r="C50" s="74">
        <v>5944</v>
      </c>
      <c r="D50" s="74" t="s">
        <v>651</v>
      </c>
      <c r="E50" s="56" t="s">
        <v>1534</v>
      </c>
      <c r="F50" s="123">
        <v>374152.52</v>
      </c>
      <c r="G50" s="123">
        <v>0</v>
      </c>
      <c r="H50" s="123">
        <v>515325.89</v>
      </c>
      <c r="I50" s="56">
        <v>994116.47</v>
      </c>
      <c r="J50" s="56">
        <v>15970.03</v>
      </c>
      <c r="Q50" s="56">
        <v>5737</v>
      </c>
      <c r="S50" s="56">
        <v>-1208706.43</v>
      </c>
      <c r="T50" s="56">
        <v>3206691.97</v>
      </c>
      <c r="W50" s="100">
        <v>1411476.78</v>
      </c>
      <c r="X50" s="100">
        <v>245000</v>
      </c>
      <c r="Y50" s="100">
        <v>1230.8800000000001</v>
      </c>
      <c r="Z50" s="100">
        <v>2014210</v>
      </c>
      <c r="AB50" s="124">
        <v>2580292</v>
      </c>
      <c r="AE50" s="124">
        <v>806191.32</v>
      </c>
      <c r="AF50" s="124">
        <v>72382.97</v>
      </c>
      <c r="AI50" s="98">
        <f t="shared" si="2"/>
        <v>889478.41</v>
      </c>
      <c r="AJ50" s="44">
        <f t="shared" si="3"/>
        <v>0</v>
      </c>
      <c r="AK50" s="104">
        <f t="shared" si="4"/>
        <v>889478.41</v>
      </c>
      <c r="AL50" s="105">
        <f t="shared" si="5"/>
        <v>3671917.66</v>
      </c>
      <c r="AM50" s="29">
        <f t="shared" si="6"/>
        <v>3458866.29</v>
      </c>
      <c r="AN50" s="16">
        <f t="shared" si="7"/>
        <v>213051.37000000011</v>
      </c>
    </row>
    <row r="51" spans="1:40" x14ac:dyDescent="0.2">
      <c r="A51" t="s">
        <v>291</v>
      </c>
      <c r="B51" t="s">
        <v>3</v>
      </c>
      <c r="C51" s="74">
        <v>5439</v>
      </c>
      <c r="D51" s="74" t="s">
        <v>652</v>
      </c>
      <c r="E51" s="56" t="s">
        <v>1535</v>
      </c>
      <c r="F51" s="123">
        <v>8857.27</v>
      </c>
      <c r="G51" s="123">
        <v>52000</v>
      </c>
      <c r="H51" s="123">
        <v>136231.35999999999</v>
      </c>
      <c r="I51" s="56">
        <v>29697.9</v>
      </c>
      <c r="J51" s="56">
        <v>719053.01</v>
      </c>
      <c r="O51" s="276">
        <v>0</v>
      </c>
      <c r="S51" s="56">
        <v>-1028475.75</v>
      </c>
      <c r="T51" s="56">
        <v>2598703.46</v>
      </c>
      <c r="W51" s="100">
        <v>1606728.33</v>
      </c>
      <c r="X51" s="100">
        <v>81200</v>
      </c>
      <c r="Y51" s="100">
        <v>780.95</v>
      </c>
      <c r="Z51" s="100">
        <v>1471910</v>
      </c>
      <c r="AA51" s="100">
        <v>50000</v>
      </c>
      <c r="AB51" s="124">
        <v>2497093.7999999998</v>
      </c>
      <c r="AE51" s="124">
        <v>734670.6</v>
      </c>
      <c r="AF51" s="124">
        <v>292716.05</v>
      </c>
      <c r="AI51" s="98">
        <f t="shared" si="2"/>
        <v>197088.63</v>
      </c>
      <c r="AJ51" s="44">
        <f t="shared" si="3"/>
        <v>0</v>
      </c>
      <c r="AK51" s="104">
        <f t="shared" si="4"/>
        <v>197088.63</v>
      </c>
      <c r="AL51" s="105">
        <f t="shared" si="5"/>
        <v>3210619.2800000003</v>
      </c>
      <c r="AM51" s="29">
        <f t="shared" si="6"/>
        <v>3524480.4499999997</v>
      </c>
      <c r="AN51" s="16">
        <f t="shared" si="7"/>
        <v>-313861.16999999946</v>
      </c>
    </row>
    <row r="52" spans="1:40" x14ac:dyDescent="0.2">
      <c r="A52" t="s">
        <v>291</v>
      </c>
      <c r="B52" t="s">
        <v>3</v>
      </c>
      <c r="C52" s="74">
        <v>3683</v>
      </c>
      <c r="D52" s="74" t="s">
        <v>653</v>
      </c>
      <c r="E52" s="56" t="s">
        <v>1536</v>
      </c>
      <c r="F52" s="123">
        <v>417774.49</v>
      </c>
      <c r="G52" s="123">
        <v>112650</v>
      </c>
      <c r="H52" s="123">
        <v>94678.54</v>
      </c>
      <c r="I52" s="56">
        <v>275382.09000000003</v>
      </c>
      <c r="J52" s="56">
        <v>31926.19</v>
      </c>
      <c r="O52" s="276">
        <v>0</v>
      </c>
      <c r="S52" s="56">
        <v>-1629005.92</v>
      </c>
      <c r="T52" s="56">
        <v>2341456.5299999998</v>
      </c>
      <c r="W52" s="100">
        <v>1232620.95</v>
      </c>
      <c r="X52" s="100">
        <v>362285</v>
      </c>
      <c r="Y52" s="100">
        <v>455.78</v>
      </c>
      <c r="Z52" s="100">
        <v>595670</v>
      </c>
      <c r="AA52" s="100">
        <v>210000</v>
      </c>
      <c r="AB52" s="124">
        <v>1170555.3999999999</v>
      </c>
      <c r="AE52" s="124">
        <v>680595.65</v>
      </c>
      <c r="AF52" s="124">
        <v>93215.98</v>
      </c>
      <c r="AH52" s="124">
        <v>135535</v>
      </c>
      <c r="AI52" s="98">
        <f t="shared" si="2"/>
        <v>625103.03</v>
      </c>
      <c r="AJ52" s="44">
        <f t="shared" si="3"/>
        <v>0</v>
      </c>
      <c r="AK52" s="104">
        <f t="shared" si="4"/>
        <v>625103.03</v>
      </c>
      <c r="AL52" s="105">
        <f t="shared" si="5"/>
        <v>2401031.73</v>
      </c>
      <c r="AM52" s="29">
        <f t="shared" si="6"/>
        <v>2079902.0299999998</v>
      </c>
      <c r="AN52" s="16">
        <f t="shared" si="7"/>
        <v>321129.70000000019</v>
      </c>
    </row>
    <row r="53" spans="1:40" x14ac:dyDescent="0.2">
      <c r="A53" t="s">
        <v>291</v>
      </c>
      <c r="B53" t="s">
        <v>3</v>
      </c>
      <c r="C53" s="74">
        <v>10514</v>
      </c>
      <c r="D53" s="74" t="s">
        <v>654</v>
      </c>
      <c r="E53" s="56" t="s">
        <v>1537</v>
      </c>
      <c r="F53" s="123">
        <v>447962.25</v>
      </c>
      <c r="G53" s="123">
        <v>0</v>
      </c>
      <c r="H53" s="123">
        <v>172245.13</v>
      </c>
      <c r="I53" s="56">
        <v>2199276.85</v>
      </c>
      <c r="J53" s="56">
        <v>150193.25</v>
      </c>
      <c r="O53" s="276">
        <v>0</v>
      </c>
      <c r="Q53" s="56">
        <v>200000</v>
      </c>
      <c r="S53" s="56">
        <v>2365579.7400000002</v>
      </c>
      <c r="T53" s="56">
        <v>1574485.41</v>
      </c>
      <c r="U53" s="100">
        <v>2720.96</v>
      </c>
      <c r="W53" s="100">
        <v>2589961.92</v>
      </c>
      <c r="X53" s="100">
        <v>430000</v>
      </c>
      <c r="Z53" s="100">
        <v>1735890</v>
      </c>
      <c r="AA53" s="100">
        <v>100000</v>
      </c>
      <c r="AB53" s="124">
        <v>3252977.8</v>
      </c>
      <c r="AE53" s="124">
        <v>1874384.62</v>
      </c>
      <c r="AF53" s="124">
        <v>318595.53000000003</v>
      </c>
      <c r="AI53" s="98">
        <f t="shared" si="2"/>
        <v>620207.38</v>
      </c>
      <c r="AJ53" s="44">
        <f t="shared" si="3"/>
        <v>0</v>
      </c>
      <c r="AK53" s="104">
        <f t="shared" si="4"/>
        <v>620207.38</v>
      </c>
      <c r="AL53" s="105">
        <f t="shared" si="5"/>
        <v>4858572.88</v>
      </c>
      <c r="AM53" s="29">
        <f t="shared" si="6"/>
        <v>5445957.9500000002</v>
      </c>
      <c r="AN53" s="16">
        <f t="shared" si="7"/>
        <v>-587385.0700000003</v>
      </c>
    </row>
    <row r="54" spans="1:40" x14ac:dyDescent="0.2">
      <c r="A54" t="s">
        <v>291</v>
      </c>
      <c r="B54" t="s">
        <v>3</v>
      </c>
      <c r="C54" s="74">
        <v>1578</v>
      </c>
      <c r="D54" s="74" t="s">
        <v>655</v>
      </c>
      <c r="E54" s="56" t="s">
        <v>1538</v>
      </c>
      <c r="F54" s="123">
        <v>198190.46</v>
      </c>
      <c r="G54" s="123">
        <v>0</v>
      </c>
      <c r="H54" s="123">
        <v>87347.97</v>
      </c>
      <c r="I54" s="56">
        <v>7843.18</v>
      </c>
      <c r="J54" s="56">
        <v>20259.32</v>
      </c>
      <c r="L54" s="276">
        <v>4800</v>
      </c>
      <c r="S54" s="56">
        <v>-1248238.99</v>
      </c>
      <c r="T54" s="56">
        <v>1566508.7</v>
      </c>
      <c r="W54" s="100">
        <v>836797.96</v>
      </c>
      <c r="X54" s="100">
        <v>94000</v>
      </c>
      <c r="Y54" s="100">
        <v>529.96</v>
      </c>
      <c r="Z54" s="100">
        <v>958670</v>
      </c>
      <c r="AB54" s="124">
        <v>1342800</v>
      </c>
      <c r="AE54" s="124">
        <v>307824.48</v>
      </c>
      <c r="AF54" s="124">
        <v>97676.22</v>
      </c>
      <c r="AI54" s="98">
        <f t="shared" si="2"/>
        <v>285538.43</v>
      </c>
      <c r="AJ54" s="44">
        <f t="shared" si="3"/>
        <v>4800</v>
      </c>
      <c r="AK54" s="104">
        <f t="shared" si="4"/>
        <v>280738.43</v>
      </c>
      <c r="AL54" s="105">
        <f t="shared" si="5"/>
        <v>1889997.92</v>
      </c>
      <c r="AM54" s="29">
        <f t="shared" si="6"/>
        <v>1748300.7</v>
      </c>
      <c r="AN54" s="16">
        <f t="shared" si="7"/>
        <v>141697.21999999997</v>
      </c>
    </row>
    <row r="55" spans="1:40" x14ac:dyDescent="0.2">
      <c r="A55" t="s">
        <v>291</v>
      </c>
      <c r="B55" t="s">
        <v>3</v>
      </c>
      <c r="C55" s="74">
        <v>3503</v>
      </c>
      <c r="D55" s="74" t="s">
        <v>656</v>
      </c>
      <c r="E55" s="56" t="s">
        <v>1539</v>
      </c>
      <c r="F55" s="123">
        <v>126862.3</v>
      </c>
      <c r="G55" s="123">
        <v>28000</v>
      </c>
      <c r="H55" s="123">
        <v>17265.740000000002</v>
      </c>
      <c r="I55" s="56">
        <v>12545.36</v>
      </c>
      <c r="J55" s="56">
        <v>53127.360000000001</v>
      </c>
      <c r="S55" s="56">
        <v>-2043740.6</v>
      </c>
      <c r="T55" s="56">
        <v>2534998.48</v>
      </c>
      <c r="U55" s="100">
        <v>758.83</v>
      </c>
      <c r="W55" s="100">
        <v>1008594.61</v>
      </c>
      <c r="X55" s="100">
        <v>43480</v>
      </c>
      <c r="Z55" s="100">
        <v>542080</v>
      </c>
      <c r="AA55" s="100">
        <v>50000</v>
      </c>
      <c r="AB55" s="124">
        <v>1003800</v>
      </c>
      <c r="AE55" s="124">
        <v>661059.66</v>
      </c>
      <c r="AF55" s="124">
        <v>37360.53</v>
      </c>
      <c r="AI55" s="98">
        <f t="shared" si="2"/>
        <v>172128.03999999998</v>
      </c>
      <c r="AJ55" s="44">
        <f t="shared" si="3"/>
        <v>0</v>
      </c>
      <c r="AK55" s="104">
        <f t="shared" si="4"/>
        <v>172128.03999999998</v>
      </c>
      <c r="AL55" s="105">
        <f t="shared" si="5"/>
        <v>1644913.44</v>
      </c>
      <c r="AM55" s="29">
        <f t="shared" si="6"/>
        <v>1702220.1900000002</v>
      </c>
      <c r="AN55" s="16">
        <f t="shared" si="7"/>
        <v>-57306.750000000233</v>
      </c>
    </row>
    <row r="56" spans="1:40" x14ac:dyDescent="0.2">
      <c r="A56" t="s">
        <v>291</v>
      </c>
      <c r="B56" t="s">
        <v>3</v>
      </c>
      <c r="C56" s="74">
        <v>5709</v>
      </c>
      <c r="D56" s="74" t="s">
        <v>657</v>
      </c>
      <c r="E56" s="56" t="s">
        <v>1540</v>
      </c>
      <c r="F56" s="123">
        <v>163711.24</v>
      </c>
      <c r="G56" s="123">
        <v>0</v>
      </c>
      <c r="H56" s="123">
        <v>67571.570000000007</v>
      </c>
      <c r="I56" s="56">
        <v>15694.44</v>
      </c>
      <c r="J56" s="56">
        <v>74054.350000000006</v>
      </c>
      <c r="S56" s="56">
        <v>-1878037.02</v>
      </c>
      <c r="T56" s="56">
        <v>2415193.5099999998</v>
      </c>
      <c r="U56" s="100">
        <v>790.54</v>
      </c>
      <c r="W56" s="100">
        <v>1073791.6499999999</v>
      </c>
      <c r="X56" s="100">
        <v>92604</v>
      </c>
      <c r="Z56" s="100">
        <v>1987920</v>
      </c>
      <c r="AA56" s="100">
        <v>200000</v>
      </c>
      <c r="AB56" s="124">
        <v>2319760</v>
      </c>
      <c r="AE56" s="124">
        <v>933600.11</v>
      </c>
      <c r="AF56" s="124">
        <v>150338.97</v>
      </c>
      <c r="AI56" s="98">
        <f t="shared" si="2"/>
        <v>231282.81</v>
      </c>
      <c r="AJ56" s="44">
        <f t="shared" si="3"/>
        <v>0</v>
      </c>
      <c r="AK56" s="104">
        <f t="shared" si="4"/>
        <v>231282.81</v>
      </c>
      <c r="AL56" s="105">
        <f t="shared" si="5"/>
        <v>3355106.19</v>
      </c>
      <c r="AM56" s="29">
        <f t="shared" si="6"/>
        <v>3403699.08</v>
      </c>
      <c r="AN56" s="16">
        <f t="shared" si="7"/>
        <v>-48592.89000000013</v>
      </c>
    </row>
    <row r="57" spans="1:40" x14ac:dyDescent="0.2">
      <c r="A57" t="s">
        <v>291</v>
      </c>
      <c r="B57" t="s">
        <v>3</v>
      </c>
      <c r="C57" s="74">
        <v>2754</v>
      </c>
      <c r="D57" s="74" t="s">
        <v>658</v>
      </c>
      <c r="E57" s="56" t="s">
        <v>1541</v>
      </c>
      <c r="F57" s="123">
        <v>24974.97</v>
      </c>
      <c r="G57" s="123">
        <v>0</v>
      </c>
      <c r="H57" s="123">
        <v>23502.5</v>
      </c>
      <c r="I57" s="56">
        <v>318244.28000000003</v>
      </c>
      <c r="J57" s="56">
        <v>113170.05</v>
      </c>
      <c r="S57" s="56">
        <v>-621640.99</v>
      </c>
      <c r="T57" s="56">
        <v>1430245.31</v>
      </c>
      <c r="W57" s="100">
        <v>719940.99</v>
      </c>
      <c r="X57" s="100">
        <v>51640</v>
      </c>
      <c r="Y57" s="100">
        <v>470.01</v>
      </c>
      <c r="Z57" s="100">
        <v>518650</v>
      </c>
      <c r="AB57" s="124">
        <v>800250</v>
      </c>
      <c r="AE57" s="124">
        <v>513057.51</v>
      </c>
      <c r="AF57" s="124">
        <v>126128.01</v>
      </c>
      <c r="AG57" s="124">
        <v>106840</v>
      </c>
      <c r="AI57" s="98">
        <f t="shared" si="2"/>
        <v>48477.47</v>
      </c>
      <c r="AJ57" s="44">
        <f t="shared" si="3"/>
        <v>0</v>
      </c>
      <c r="AK57" s="104">
        <f t="shared" si="4"/>
        <v>48477.47</v>
      </c>
      <c r="AL57" s="105">
        <f t="shared" si="5"/>
        <v>1290701</v>
      </c>
      <c r="AM57" s="29">
        <f t="shared" si="6"/>
        <v>1546275.52</v>
      </c>
      <c r="AN57" s="16">
        <f t="shared" si="7"/>
        <v>-255574.52000000002</v>
      </c>
    </row>
    <row r="58" spans="1:40" x14ac:dyDescent="0.2">
      <c r="A58" t="s">
        <v>291</v>
      </c>
      <c r="B58" t="s">
        <v>3</v>
      </c>
      <c r="C58" s="74">
        <v>5299</v>
      </c>
      <c r="D58" s="74" t="s">
        <v>659</v>
      </c>
      <c r="E58" s="56" t="s">
        <v>1542</v>
      </c>
      <c r="F58" s="123">
        <v>34391.870000000003</v>
      </c>
      <c r="G58" s="123">
        <v>65810</v>
      </c>
      <c r="H58" s="123">
        <v>51413.61</v>
      </c>
      <c r="I58" s="56">
        <v>71944.789999999994</v>
      </c>
      <c r="J58" s="56">
        <v>961322.97</v>
      </c>
      <c r="S58" s="56">
        <v>-1384285.96</v>
      </c>
      <c r="T58" s="56">
        <v>2897338.69</v>
      </c>
      <c r="U58" s="100">
        <v>360.99</v>
      </c>
      <c r="W58" s="100">
        <v>1493519.64</v>
      </c>
      <c r="X58" s="100">
        <v>358740</v>
      </c>
      <c r="Z58" s="100">
        <v>1346840</v>
      </c>
      <c r="AA58" s="100">
        <v>100000</v>
      </c>
      <c r="AB58" s="124">
        <v>1927560</v>
      </c>
      <c r="AE58" s="124">
        <v>1001050.53</v>
      </c>
      <c r="AF58" s="124">
        <v>270079.59000000003</v>
      </c>
      <c r="AI58" s="98">
        <f t="shared" si="2"/>
        <v>151615.47999999998</v>
      </c>
      <c r="AJ58" s="44">
        <f t="shared" si="3"/>
        <v>0</v>
      </c>
      <c r="AK58" s="104">
        <f t="shared" si="4"/>
        <v>151615.47999999998</v>
      </c>
      <c r="AL58" s="105">
        <f t="shared" si="5"/>
        <v>3299460.63</v>
      </c>
      <c r="AM58" s="29">
        <f t="shared" si="6"/>
        <v>3198690.12</v>
      </c>
      <c r="AN58" s="16">
        <f t="shared" si="7"/>
        <v>100770.50999999978</v>
      </c>
    </row>
    <row r="59" spans="1:40" x14ac:dyDescent="0.2">
      <c r="A59" t="s">
        <v>291</v>
      </c>
      <c r="B59" t="s">
        <v>3</v>
      </c>
      <c r="C59" s="74">
        <v>3522</v>
      </c>
      <c r="D59" s="74" t="s">
        <v>660</v>
      </c>
      <c r="E59" s="56" t="s">
        <v>1543</v>
      </c>
      <c r="F59" s="123">
        <v>124500.94</v>
      </c>
      <c r="G59" s="123">
        <v>0</v>
      </c>
      <c r="H59" s="123">
        <v>70701.53</v>
      </c>
      <c r="I59" s="56">
        <v>1</v>
      </c>
      <c r="J59" s="56">
        <v>43767.29</v>
      </c>
      <c r="L59" s="276">
        <v>23217.33</v>
      </c>
      <c r="O59" s="276">
        <v>0</v>
      </c>
      <c r="S59" s="56">
        <v>-2902808.08</v>
      </c>
      <c r="T59" s="56">
        <v>3457082.1</v>
      </c>
      <c r="W59" s="100">
        <v>1149574.3700000001</v>
      </c>
      <c r="X59" s="100">
        <v>109000</v>
      </c>
      <c r="Y59" s="100">
        <v>483.14</v>
      </c>
      <c r="Z59" s="100">
        <v>842050</v>
      </c>
      <c r="AA59" s="100">
        <v>10000</v>
      </c>
      <c r="AB59" s="124">
        <v>1530513.8</v>
      </c>
      <c r="AE59" s="124">
        <v>622415.48</v>
      </c>
      <c r="AF59" s="124">
        <v>18801.82</v>
      </c>
      <c r="AI59" s="98">
        <f t="shared" si="2"/>
        <v>195202.47</v>
      </c>
      <c r="AJ59" s="44">
        <f t="shared" si="3"/>
        <v>23217.33</v>
      </c>
      <c r="AK59" s="104">
        <f t="shared" si="4"/>
        <v>171985.14</v>
      </c>
      <c r="AL59" s="105">
        <f t="shared" si="5"/>
        <v>2111107.5099999998</v>
      </c>
      <c r="AM59" s="29">
        <f t="shared" si="6"/>
        <v>2171731.1</v>
      </c>
      <c r="AN59" s="16">
        <f t="shared" si="7"/>
        <v>-60623.590000000317</v>
      </c>
    </row>
    <row r="60" spans="1:40" x14ac:dyDescent="0.2">
      <c r="A60" t="s">
        <v>291</v>
      </c>
      <c r="B60" t="s">
        <v>3</v>
      </c>
      <c r="C60" s="74">
        <v>3001</v>
      </c>
      <c r="D60" s="74" t="s">
        <v>661</v>
      </c>
      <c r="E60" s="56" t="s">
        <v>1544</v>
      </c>
      <c r="F60" s="123">
        <v>300569.69</v>
      </c>
      <c r="G60" s="123">
        <v>0</v>
      </c>
      <c r="H60" s="123">
        <v>10550</v>
      </c>
      <c r="I60" s="56">
        <v>2</v>
      </c>
      <c r="J60" s="56">
        <v>24659.99</v>
      </c>
      <c r="S60" s="56">
        <v>-77844.66</v>
      </c>
      <c r="T60" s="56">
        <v>339109.18</v>
      </c>
      <c r="W60" s="100">
        <v>826437.7</v>
      </c>
      <c r="X60" s="100">
        <v>189000</v>
      </c>
      <c r="Y60" s="100">
        <v>1350.57</v>
      </c>
      <c r="Z60" s="100">
        <v>880750</v>
      </c>
      <c r="AA60" s="100">
        <v>110000</v>
      </c>
      <c r="AB60" s="124">
        <v>1125280</v>
      </c>
      <c r="AE60" s="124">
        <v>759581</v>
      </c>
      <c r="AF60" s="124">
        <v>21630.11</v>
      </c>
      <c r="AI60" s="98">
        <f t="shared" si="2"/>
        <v>311119.69</v>
      </c>
      <c r="AJ60" s="44">
        <f t="shared" si="3"/>
        <v>0</v>
      </c>
      <c r="AK60" s="104">
        <f t="shared" si="4"/>
        <v>311119.69</v>
      </c>
      <c r="AL60" s="105">
        <f t="shared" si="5"/>
        <v>2007538.27</v>
      </c>
      <c r="AM60" s="29">
        <f t="shared" si="6"/>
        <v>1906491.11</v>
      </c>
      <c r="AN60" s="16">
        <f t="shared" si="7"/>
        <v>101047.15999999992</v>
      </c>
    </row>
    <row r="61" spans="1:40" x14ac:dyDescent="0.2">
      <c r="A61" t="s">
        <v>291</v>
      </c>
      <c r="B61" t="s">
        <v>3</v>
      </c>
      <c r="C61" s="74">
        <v>1241</v>
      </c>
      <c r="D61" s="74" t="s">
        <v>662</v>
      </c>
      <c r="E61" s="56" t="s">
        <v>1545</v>
      </c>
      <c r="F61" s="123">
        <v>128712.18</v>
      </c>
      <c r="G61" s="123">
        <v>0</v>
      </c>
      <c r="H61" s="123">
        <v>91135.15</v>
      </c>
      <c r="I61" s="56">
        <v>114402.08</v>
      </c>
      <c r="J61" s="56">
        <v>22492.55</v>
      </c>
      <c r="O61" s="276">
        <v>0</v>
      </c>
      <c r="S61" s="56">
        <v>-1262442.29</v>
      </c>
      <c r="T61" s="56">
        <v>1695206.85</v>
      </c>
      <c r="W61" s="100">
        <v>599548.68999999994</v>
      </c>
      <c r="X61" s="100">
        <v>34000</v>
      </c>
      <c r="Z61" s="100">
        <v>887690</v>
      </c>
      <c r="AA61" s="100">
        <v>50000</v>
      </c>
      <c r="AB61" s="124">
        <v>1170780.96</v>
      </c>
      <c r="AE61" s="124">
        <v>375089.03</v>
      </c>
      <c r="AF61" s="124">
        <v>52491.3</v>
      </c>
      <c r="AI61" s="98">
        <f t="shared" si="2"/>
        <v>219847.33</v>
      </c>
      <c r="AJ61" s="44">
        <f t="shared" si="3"/>
        <v>0</v>
      </c>
      <c r="AK61" s="104">
        <f t="shared" si="4"/>
        <v>219847.33</v>
      </c>
      <c r="AL61" s="105">
        <f t="shared" si="5"/>
        <v>1571238.69</v>
      </c>
      <c r="AM61" s="29">
        <f t="shared" si="6"/>
        <v>1598361.29</v>
      </c>
      <c r="AN61" s="16">
        <f t="shared" si="7"/>
        <v>-27122.600000000093</v>
      </c>
    </row>
    <row r="62" spans="1:40" x14ac:dyDescent="0.2">
      <c r="A62" t="s">
        <v>291</v>
      </c>
      <c r="B62" t="s">
        <v>3</v>
      </c>
      <c r="C62" s="74">
        <v>3625</v>
      </c>
      <c r="D62" s="74" t="s">
        <v>663</v>
      </c>
      <c r="E62" s="56" t="s">
        <v>1546</v>
      </c>
      <c r="F62" s="123">
        <v>331082.73</v>
      </c>
      <c r="G62" s="123">
        <v>0</v>
      </c>
      <c r="H62" s="123">
        <v>82578.81</v>
      </c>
      <c r="I62" s="56">
        <v>98579.97</v>
      </c>
      <c r="J62" s="56">
        <v>79666.2</v>
      </c>
      <c r="O62" s="276">
        <v>0</v>
      </c>
      <c r="S62" s="56">
        <v>-2031305.7</v>
      </c>
      <c r="T62" s="56">
        <v>2729343.72</v>
      </c>
      <c r="U62" s="100">
        <v>12.62</v>
      </c>
      <c r="W62" s="100">
        <v>1426118.54</v>
      </c>
      <c r="Y62" s="100">
        <v>874.74</v>
      </c>
      <c r="Z62" s="100">
        <v>995830</v>
      </c>
      <c r="AA62" s="100">
        <v>50000</v>
      </c>
      <c r="AB62" s="124">
        <v>1562218.8</v>
      </c>
      <c r="AE62" s="124">
        <v>784845.85</v>
      </c>
      <c r="AF62" s="124">
        <v>156078.56</v>
      </c>
      <c r="AI62" s="98">
        <f t="shared" si="2"/>
        <v>413661.54</v>
      </c>
      <c r="AJ62" s="44">
        <f t="shared" si="3"/>
        <v>0</v>
      </c>
      <c r="AK62" s="104">
        <f t="shared" si="4"/>
        <v>413661.54</v>
      </c>
      <c r="AL62" s="105">
        <f t="shared" si="5"/>
        <v>2472835.9000000004</v>
      </c>
      <c r="AM62" s="29">
        <f t="shared" si="6"/>
        <v>2503143.21</v>
      </c>
      <c r="AN62" s="16">
        <f t="shared" si="7"/>
        <v>-30307.30999999959</v>
      </c>
    </row>
    <row r="63" spans="1:40" x14ac:dyDescent="0.2">
      <c r="A63" t="s">
        <v>291</v>
      </c>
      <c r="B63" t="s">
        <v>3</v>
      </c>
      <c r="C63" s="74">
        <v>6304</v>
      </c>
      <c r="D63" s="74" t="s">
        <v>664</v>
      </c>
      <c r="E63" s="56" t="s">
        <v>1547</v>
      </c>
      <c r="F63" s="123">
        <v>208812.07</v>
      </c>
      <c r="G63" s="123">
        <v>25800</v>
      </c>
      <c r="H63" s="123">
        <v>64929.87</v>
      </c>
      <c r="I63" s="56">
        <v>150502</v>
      </c>
      <c r="J63" s="56">
        <v>237544.38</v>
      </c>
      <c r="O63" s="276">
        <v>0</v>
      </c>
      <c r="S63" s="56">
        <v>-2207246.38</v>
      </c>
      <c r="T63" s="56">
        <v>3207310.61</v>
      </c>
      <c r="W63" s="100">
        <v>1661664.17</v>
      </c>
      <c r="X63" s="100">
        <v>305990</v>
      </c>
      <c r="Y63" s="100">
        <v>703.55</v>
      </c>
      <c r="Z63" s="100">
        <v>1313760</v>
      </c>
      <c r="AB63" s="124">
        <v>2148448</v>
      </c>
      <c r="AE63" s="124">
        <v>911623.07</v>
      </c>
      <c r="AF63" s="124">
        <v>234912.56</v>
      </c>
      <c r="AI63" s="98">
        <f t="shared" si="2"/>
        <v>299541.94</v>
      </c>
      <c r="AJ63" s="44">
        <f t="shared" si="3"/>
        <v>0</v>
      </c>
      <c r="AK63" s="104">
        <f t="shared" si="4"/>
        <v>299541.94</v>
      </c>
      <c r="AL63" s="105">
        <f t="shared" si="5"/>
        <v>3282117.7199999997</v>
      </c>
      <c r="AM63" s="29">
        <f t="shared" si="6"/>
        <v>3294983.63</v>
      </c>
      <c r="AN63" s="16">
        <f t="shared" si="7"/>
        <v>-12865.910000000149</v>
      </c>
    </row>
    <row r="64" spans="1:40" x14ac:dyDescent="0.2">
      <c r="A64" t="s">
        <v>291</v>
      </c>
      <c r="B64" t="s">
        <v>3</v>
      </c>
      <c r="C64" s="74">
        <v>4738</v>
      </c>
      <c r="D64" s="74" t="s">
        <v>665</v>
      </c>
      <c r="E64" s="56" t="s">
        <v>1548</v>
      </c>
      <c r="F64" s="123">
        <v>174287.66</v>
      </c>
      <c r="G64" s="123">
        <v>52350</v>
      </c>
      <c r="H64" s="123">
        <v>104755.88</v>
      </c>
      <c r="I64" s="56">
        <v>129835.45</v>
      </c>
      <c r="J64" s="56">
        <v>72332.649999999994</v>
      </c>
      <c r="L64" s="276">
        <v>69600</v>
      </c>
      <c r="S64" s="56">
        <v>-2060180.96</v>
      </c>
      <c r="T64" s="56">
        <v>2601971.02</v>
      </c>
      <c r="W64" s="100">
        <v>1437218.38</v>
      </c>
      <c r="X64" s="100">
        <v>145704</v>
      </c>
      <c r="Y64" s="100">
        <v>653.41</v>
      </c>
      <c r="Z64" s="100">
        <v>1291340</v>
      </c>
      <c r="AA64" s="100">
        <v>80000</v>
      </c>
      <c r="AB64" s="124">
        <v>1900740</v>
      </c>
      <c r="AE64" s="124">
        <v>890342.38</v>
      </c>
      <c r="AF64" s="124">
        <v>89336.83</v>
      </c>
      <c r="AI64" s="98">
        <f t="shared" si="2"/>
        <v>331393.54000000004</v>
      </c>
      <c r="AJ64" s="44">
        <f t="shared" si="3"/>
        <v>69600</v>
      </c>
      <c r="AK64" s="104">
        <f t="shared" si="4"/>
        <v>261793.54000000004</v>
      </c>
      <c r="AL64" s="105">
        <f t="shared" si="5"/>
        <v>2954915.79</v>
      </c>
      <c r="AM64" s="29">
        <f t="shared" si="6"/>
        <v>2880419.21</v>
      </c>
      <c r="AN64" s="16">
        <f t="shared" si="7"/>
        <v>74496.580000000075</v>
      </c>
    </row>
    <row r="65" spans="1:40" x14ac:dyDescent="0.2">
      <c r="A65" t="s">
        <v>291</v>
      </c>
      <c r="B65" t="s">
        <v>3</v>
      </c>
      <c r="C65" s="74">
        <v>3535</v>
      </c>
      <c r="D65" s="74" t="s">
        <v>666</v>
      </c>
      <c r="E65" s="56" t="s">
        <v>1549</v>
      </c>
      <c r="F65" s="123">
        <v>76937.67</v>
      </c>
      <c r="G65" s="123">
        <v>4800</v>
      </c>
      <c r="H65" s="123">
        <v>91598.38</v>
      </c>
      <c r="I65" s="56">
        <v>740461.14</v>
      </c>
      <c r="J65" s="56">
        <v>35279.22</v>
      </c>
      <c r="O65" s="276">
        <v>0</v>
      </c>
      <c r="S65" s="56">
        <v>-1874237.09</v>
      </c>
      <c r="T65" s="56">
        <v>3048211.32</v>
      </c>
      <c r="W65" s="100">
        <v>1165806.1499999999</v>
      </c>
      <c r="X65" s="100">
        <v>60000</v>
      </c>
      <c r="Y65" s="100">
        <v>529.39</v>
      </c>
      <c r="Z65" s="100">
        <v>1045990</v>
      </c>
      <c r="AB65" s="124">
        <v>1698164.4</v>
      </c>
      <c r="AE65" s="124">
        <v>500528.56</v>
      </c>
      <c r="AF65" s="124">
        <v>146569.4</v>
      </c>
      <c r="AI65" s="98">
        <f t="shared" si="2"/>
        <v>173336.05</v>
      </c>
      <c r="AJ65" s="44">
        <f t="shared" si="3"/>
        <v>0</v>
      </c>
      <c r="AK65" s="104">
        <f t="shared" si="4"/>
        <v>173336.05</v>
      </c>
      <c r="AL65" s="105">
        <f t="shared" si="5"/>
        <v>2272325.54</v>
      </c>
      <c r="AM65" s="29">
        <f t="shared" si="6"/>
        <v>2345262.36</v>
      </c>
      <c r="AN65" s="16">
        <f t="shared" si="7"/>
        <v>-72936.819999999832</v>
      </c>
    </row>
    <row r="66" spans="1:40" x14ac:dyDescent="0.2">
      <c r="A66" t="s">
        <v>291</v>
      </c>
      <c r="B66" t="s">
        <v>3</v>
      </c>
      <c r="C66" s="74">
        <v>3889</v>
      </c>
      <c r="D66" s="74" t="s">
        <v>667</v>
      </c>
      <c r="E66" s="290" t="s">
        <v>1564</v>
      </c>
      <c r="F66" s="123">
        <v>48641.69</v>
      </c>
      <c r="G66" s="123">
        <v>0</v>
      </c>
      <c r="H66" s="123">
        <v>38056.559999999998</v>
      </c>
      <c r="I66" s="56">
        <v>618945.75</v>
      </c>
      <c r="J66" s="56">
        <v>127549.1</v>
      </c>
      <c r="S66" s="56">
        <v>11824.18</v>
      </c>
      <c r="T66" s="56">
        <v>1312112.72</v>
      </c>
      <c r="W66" s="100">
        <v>703437.85</v>
      </c>
      <c r="X66" s="100">
        <v>70000</v>
      </c>
      <c r="Y66" s="100">
        <v>839.77</v>
      </c>
      <c r="Z66" s="100">
        <v>1600318</v>
      </c>
      <c r="AB66" s="124">
        <v>1981358</v>
      </c>
      <c r="AE66" s="124">
        <v>440496.52</v>
      </c>
      <c r="AF66" s="124">
        <v>173567.9</v>
      </c>
      <c r="AI66" s="98">
        <f t="shared" si="2"/>
        <v>86698.25</v>
      </c>
      <c r="AJ66" s="44">
        <f t="shared" si="3"/>
        <v>0</v>
      </c>
      <c r="AK66" s="104">
        <f t="shared" si="4"/>
        <v>86698.25</v>
      </c>
      <c r="AL66" s="105">
        <f t="shared" si="5"/>
        <v>2374595.62</v>
      </c>
      <c r="AM66" s="29">
        <f t="shared" si="6"/>
        <v>2595422.42</v>
      </c>
      <c r="AN66" s="16">
        <f t="shared" si="7"/>
        <v>-220826.79999999981</v>
      </c>
    </row>
    <row r="67" spans="1:40" x14ac:dyDescent="0.2">
      <c r="A67" t="s">
        <v>294</v>
      </c>
      <c r="B67" t="s">
        <v>4</v>
      </c>
      <c r="C67" s="74">
        <v>3322</v>
      </c>
      <c r="D67" s="74" t="s">
        <v>668</v>
      </c>
      <c r="E67" s="56" t="s">
        <v>1550</v>
      </c>
      <c r="F67" s="123">
        <v>817971.81</v>
      </c>
      <c r="G67" s="123">
        <v>44904</v>
      </c>
      <c r="H67" s="123">
        <v>55824.05</v>
      </c>
      <c r="I67" s="56">
        <v>881777</v>
      </c>
      <c r="J67" s="56">
        <v>250180.88</v>
      </c>
      <c r="O67" s="276">
        <v>0</v>
      </c>
      <c r="S67" s="56">
        <v>1044339.9</v>
      </c>
      <c r="T67" s="56">
        <v>997975.02</v>
      </c>
      <c r="W67" s="100">
        <v>945261.25</v>
      </c>
      <c r="X67" s="100">
        <v>139880</v>
      </c>
      <c r="Y67" s="100">
        <v>1501.18</v>
      </c>
      <c r="Z67" s="100">
        <v>1238100</v>
      </c>
      <c r="AB67" s="124">
        <v>1528060</v>
      </c>
      <c r="AC67" s="124">
        <v>52800</v>
      </c>
      <c r="AD67" s="124">
        <v>15176</v>
      </c>
      <c r="AE67" s="124">
        <v>558410.69999999995</v>
      </c>
      <c r="AF67" s="124">
        <v>138817.91</v>
      </c>
      <c r="AI67" s="98">
        <f t="shared" si="2"/>
        <v>918699.8600000001</v>
      </c>
      <c r="AJ67" s="44">
        <f t="shared" si="3"/>
        <v>0</v>
      </c>
      <c r="AK67" s="104">
        <f t="shared" si="4"/>
        <v>918699.8600000001</v>
      </c>
      <c r="AL67" s="105">
        <f t="shared" si="5"/>
        <v>2324742.4299999997</v>
      </c>
      <c r="AM67" s="29">
        <f t="shared" si="6"/>
        <v>2293264.6100000003</v>
      </c>
      <c r="AN67" s="16">
        <f t="shared" si="7"/>
        <v>31477.819999999367</v>
      </c>
    </row>
    <row r="68" spans="1:40" x14ac:dyDescent="0.2">
      <c r="A68" t="s">
        <v>294</v>
      </c>
      <c r="B68" t="s">
        <v>4</v>
      </c>
      <c r="C68" s="74">
        <v>3383</v>
      </c>
      <c r="D68" s="74" t="s">
        <v>669</v>
      </c>
      <c r="E68" s="56" t="s">
        <v>2331</v>
      </c>
      <c r="F68" s="123">
        <v>219932.48</v>
      </c>
      <c r="G68" s="123">
        <v>111264</v>
      </c>
      <c r="H68" s="123">
        <v>114948.12</v>
      </c>
      <c r="I68" s="56">
        <v>714318.1</v>
      </c>
      <c r="J68" s="56">
        <v>185636.78</v>
      </c>
      <c r="N68" s="276">
        <v>67440</v>
      </c>
      <c r="S68" s="56">
        <v>-2763222.72</v>
      </c>
      <c r="T68" s="56">
        <v>4031791.24</v>
      </c>
      <c r="W68" s="100">
        <v>1145743.6499999999</v>
      </c>
      <c r="Y68" s="100">
        <v>555.53</v>
      </c>
      <c r="Z68" s="100">
        <v>1127080</v>
      </c>
      <c r="AB68" s="124">
        <v>1483040</v>
      </c>
      <c r="AC68" s="124">
        <v>28944</v>
      </c>
      <c r="AE68" s="124">
        <v>548258.92000000004</v>
      </c>
      <c r="AF68" s="124">
        <v>110617.98</v>
      </c>
      <c r="AH68" s="124">
        <v>74684.320000000007</v>
      </c>
      <c r="AI68" s="98">
        <f t="shared" si="2"/>
        <v>446144.6</v>
      </c>
      <c r="AJ68" s="44">
        <f t="shared" si="3"/>
        <v>67440</v>
      </c>
      <c r="AK68" s="104">
        <f t="shared" si="4"/>
        <v>378704.6</v>
      </c>
      <c r="AL68" s="105">
        <f t="shared" si="5"/>
        <v>2273379.1799999997</v>
      </c>
      <c r="AM68" s="29">
        <f t="shared" si="6"/>
        <v>2245545.2199999997</v>
      </c>
      <c r="AN68" s="16">
        <f t="shared" si="7"/>
        <v>27833.959999999963</v>
      </c>
    </row>
    <row r="69" spans="1:40" x14ac:dyDescent="0.2">
      <c r="A69" t="s">
        <v>294</v>
      </c>
      <c r="B69" t="s">
        <v>4</v>
      </c>
      <c r="C69" s="74">
        <v>9605</v>
      </c>
      <c r="D69" s="74" t="s">
        <v>670</v>
      </c>
      <c r="E69" s="56" t="s">
        <v>1551</v>
      </c>
      <c r="F69" s="123">
        <v>549575.39</v>
      </c>
      <c r="G69" s="123">
        <v>63416</v>
      </c>
      <c r="H69" s="123">
        <v>26699.63</v>
      </c>
      <c r="I69" s="56">
        <v>273291.8</v>
      </c>
      <c r="J69" s="56">
        <v>456372.88</v>
      </c>
      <c r="N69" s="276">
        <v>155000</v>
      </c>
      <c r="S69" s="56">
        <v>1306537.43</v>
      </c>
      <c r="T69" s="56">
        <v>73641.19</v>
      </c>
      <c r="W69" s="100">
        <v>2307298.7000000002</v>
      </c>
      <c r="X69" s="100">
        <v>236780</v>
      </c>
      <c r="Y69" s="100">
        <v>1573.09</v>
      </c>
      <c r="Z69" s="100">
        <v>2596440</v>
      </c>
      <c r="AA69" s="100">
        <v>129197</v>
      </c>
      <c r="AB69" s="124">
        <v>3442843</v>
      </c>
      <c r="AC69" s="124">
        <v>4000</v>
      </c>
      <c r="AD69" s="124">
        <v>32938</v>
      </c>
      <c r="AE69" s="124">
        <v>1583703.31</v>
      </c>
      <c r="AF69" s="124">
        <v>126867.4</v>
      </c>
      <c r="AI69" s="98">
        <f t="shared" ref="AI69:AI86" si="8">SUM(F69:H69)</f>
        <v>639691.02</v>
      </c>
      <c r="AJ69" s="44">
        <f t="shared" ref="AJ69:AJ86" si="9">SUM(K69:P69)</f>
        <v>155000</v>
      </c>
      <c r="AK69" s="104">
        <f t="shared" ref="AK69:AK86" si="10">AI69-AJ69</f>
        <v>484691.02</v>
      </c>
      <c r="AL69" s="105">
        <f t="shared" ref="AL69:AL86" si="11">SUM(U69:AA69)</f>
        <v>5271288.79</v>
      </c>
      <c r="AM69" s="29">
        <f t="shared" ref="AM69:AM86" si="12">SUM(AB69:AH69)</f>
        <v>5190351.7100000009</v>
      </c>
      <c r="AN69" s="16">
        <f t="shared" ref="AN69:AN86" si="13">AL69-AM69</f>
        <v>80937.079999999143</v>
      </c>
    </row>
    <row r="70" spans="1:40" x14ac:dyDescent="0.2">
      <c r="A70" t="s">
        <v>294</v>
      </c>
      <c r="B70" t="s">
        <v>4</v>
      </c>
      <c r="C70" s="74">
        <v>2921</v>
      </c>
      <c r="D70" s="74" t="s">
        <v>671</v>
      </c>
      <c r="E70" s="56" t="s">
        <v>2332</v>
      </c>
      <c r="F70" s="123">
        <v>202003.12</v>
      </c>
      <c r="G70" s="123">
        <v>44158.47</v>
      </c>
      <c r="H70" s="123">
        <v>174692.5</v>
      </c>
      <c r="I70" s="56">
        <v>-571263.30000000005</v>
      </c>
      <c r="J70" s="56">
        <v>-288383.3</v>
      </c>
      <c r="R70" s="56">
        <v>-334520.65000000002</v>
      </c>
      <c r="T70" s="56">
        <v>607615.71</v>
      </c>
      <c r="W70" s="100">
        <v>716734.86</v>
      </c>
      <c r="Y70" s="100">
        <v>581.12</v>
      </c>
      <c r="Z70" s="100">
        <v>1017720</v>
      </c>
      <c r="AB70" s="124">
        <v>1174227</v>
      </c>
      <c r="AE70" s="124">
        <v>356544.95</v>
      </c>
      <c r="AF70" s="124">
        <v>859656.6</v>
      </c>
      <c r="AI70" s="98">
        <f t="shared" si="8"/>
        <v>420854.08999999997</v>
      </c>
      <c r="AJ70" s="44">
        <f t="shared" si="9"/>
        <v>0</v>
      </c>
      <c r="AK70" s="104">
        <f t="shared" si="10"/>
        <v>420854.08999999997</v>
      </c>
      <c r="AL70" s="105">
        <f t="shared" si="11"/>
        <v>1735035.98</v>
      </c>
      <c r="AM70" s="29">
        <f t="shared" si="12"/>
        <v>2390428.5499999998</v>
      </c>
      <c r="AN70" s="16">
        <f t="shared" si="13"/>
        <v>-655392.56999999983</v>
      </c>
    </row>
    <row r="71" spans="1:40" x14ac:dyDescent="0.2">
      <c r="A71" t="s">
        <v>294</v>
      </c>
      <c r="B71" t="s">
        <v>4</v>
      </c>
      <c r="C71" s="74">
        <v>3783</v>
      </c>
      <c r="D71" s="74" t="s">
        <v>672</v>
      </c>
      <c r="E71" s="56" t="s">
        <v>1552</v>
      </c>
      <c r="F71" s="123">
        <v>585761.06000000006</v>
      </c>
      <c r="G71" s="123">
        <v>37944</v>
      </c>
      <c r="H71" s="123">
        <v>46996.6</v>
      </c>
      <c r="I71" s="56">
        <v>697514.95</v>
      </c>
      <c r="J71" s="56">
        <v>-160769.92000000001</v>
      </c>
      <c r="O71" s="276">
        <v>1356261.26</v>
      </c>
      <c r="R71" s="56">
        <v>-612095.72</v>
      </c>
      <c r="S71" s="56">
        <v>-1425755.6</v>
      </c>
      <c r="T71" s="56">
        <v>3812852.35</v>
      </c>
      <c r="W71" s="100">
        <v>211540.23</v>
      </c>
      <c r="Z71" s="100">
        <v>406546</v>
      </c>
      <c r="AA71" s="100">
        <v>300</v>
      </c>
      <c r="AB71" s="124">
        <v>1026174</v>
      </c>
      <c r="AE71" s="124">
        <v>561339.85</v>
      </c>
      <c r="AF71" s="124">
        <v>787032.98</v>
      </c>
      <c r="AI71" s="98">
        <f t="shared" si="8"/>
        <v>670701.66</v>
      </c>
      <c r="AJ71" s="44">
        <f t="shared" si="9"/>
        <v>1356261.26</v>
      </c>
      <c r="AK71" s="104">
        <f t="shared" si="10"/>
        <v>-685559.6</v>
      </c>
      <c r="AL71" s="105">
        <f t="shared" si="11"/>
        <v>618386.23</v>
      </c>
      <c r="AM71" s="29">
        <f t="shared" si="12"/>
        <v>2374546.83</v>
      </c>
      <c r="AN71" s="16">
        <f t="shared" si="13"/>
        <v>-1756160.6</v>
      </c>
    </row>
    <row r="72" spans="1:40" x14ac:dyDescent="0.2">
      <c r="A72" t="s">
        <v>294</v>
      </c>
      <c r="B72" t="s">
        <v>4</v>
      </c>
      <c r="C72" s="74">
        <v>3268</v>
      </c>
      <c r="D72" s="74" t="s">
        <v>673</v>
      </c>
      <c r="E72" s="56" t="s">
        <v>1553</v>
      </c>
      <c r="F72" s="123">
        <v>276077.7</v>
      </c>
      <c r="G72" s="123">
        <v>37182.26</v>
      </c>
      <c r="H72" s="123">
        <v>34328.36</v>
      </c>
      <c r="I72" s="56">
        <v>568758.92000000004</v>
      </c>
      <c r="J72" s="56">
        <v>170845.34</v>
      </c>
      <c r="S72" s="56">
        <v>-833367.35</v>
      </c>
      <c r="T72" s="56">
        <v>1909993.72</v>
      </c>
      <c r="W72" s="100">
        <v>1532721.69</v>
      </c>
      <c r="X72" s="100">
        <v>56300</v>
      </c>
      <c r="Y72" s="100">
        <v>444.51</v>
      </c>
      <c r="Z72" s="100">
        <v>1156560</v>
      </c>
      <c r="AB72" s="124">
        <v>1670972</v>
      </c>
      <c r="AD72" s="124">
        <v>4240</v>
      </c>
      <c r="AE72" s="124">
        <v>612773.47</v>
      </c>
      <c r="AF72" s="124">
        <v>190841.52</v>
      </c>
      <c r="AI72" s="98">
        <f t="shared" si="8"/>
        <v>347588.32</v>
      </c>
      <c r="AJ72" s="44">
        <f t="shared" si="9"/>
        <v>0</v>
      </c>
      <c r="AK72" s="104">
        <f t="shared" si="10"/>
        <v>347588.32</v>
      </c>
      <c r="AL72" s="105">
        <f t="shared" si="11"/>
        <v>2746026.2</v>
      </c>
      <c r="AM72" s="29">
        <f t="shared" si="12"/>
        <v>2478826.9899999998</v>
      </c>
      <c r="AN72" s="16">
        <f t="shared" si="13"/>
        <v>267199.21000000043</v>
      </c>
    </row>
    <row r="73" spans="1:40" x14ac:dyDescent="0.2">
      <c r="A73" t="s">
        <v>294</v>
      </c>
      <c r="B73" t="s">
        <v>4</v>
      </c>
      <c r="C73" s="74">
        <v>3398</v>
      </c>
      <c r="D73" s="74" t="s">
        <v>674</v>
      </c>
      <c r="E73" s="56" t="s">
        <v>2333</v>
      </c>
      <c r="F73" s="123">
        <v>200626.96</v>
      </c>
      <c r="G73" s="123">
        <v>48272</v>
      </c>
      <c r="H73" s="123">
        <v>155790.29</v>
      </c>
      <c r="I73" s="56">
        <v>284279.94</v>
      </c>
      <c r="J73" s="56">
        <v>-20904.97</v>
      </c>
      <c r="S73" s="56">
        <v>-712086.83</v>
      </c>
      <c r="T73" s="56">
        <v>1439320.15</v>
      </c>
      <c r="W73" s="100">
        <v>1595748.6</v>
      </c>
      <c r="X73" s="100">
        <v>259530</v>
      </c>
      <c r="Y73" s="100">
        <v>255.21</v>
      </c>
      <c r="Z73" s="100">
        <v>755832</v>
      </c>
      <c r="AB73" s="124">
        <v>1622762</v>
      </c>
      <c r="AC73" s="124">
        <v>5390</v>
      </c>
      <c r="AE73" s="124">
        <v>762287.06</v>
      </c>
      <c r="AF73" s="124">
        <v>215779.85</v>
      </c>
      <c r="AI73" s="98">
        <f t="shared" si="8"/>
        <v>404689.25</v>
      </c>
      <c r="AJ73" s="44">
        <f t="shared" si="9"/>
        <v>0</v>
      </c>
      <c r="AK73" s="104">
        <f t="shared" si="10"/>
        <v>404689.25</v>
      </c>
      <c r="AL73" s="105">
        <f t="shared" si="11"/>
        <v>2611365.81</v>
      </c>
      <c r="AM73" s="29">
        <f t="shared" si="12"/>
        <v>2606218.91</v>
      </c>
      <c r="AN73" s="16">
        <f t="shared" si="13"/>
        <v>5146.8999999999069</v>
      </c>
    </row>
    <row r="74" spans="1:40" x14ac:dyDescent="0.2">
      <c r="A74" t="s">
        <v>294</v>
      </c>
      <c r="B74" t="s">
        <v>4</v>
      </c>
      <c r="C74" s="74">
        <v>4777</v>
      </c>
      <c r="D74" s="74" t="s">
        <v>675</v>
      </c>
      <c r="E74" s="56" t="s">
        <v>2334</v>
      </c>
      <c r="F74" s="123">
        <v>365379.86</v>
      </c>
      <c r="G74" s="123">
        <v>106316</v>
      </c>
      <c r="H74" s="123">
        <v>104968.05</v>
      </c>
      <c r="I74" s="56">
        <v>1001734.1</v>
      </c>
      <c r="J74" s="56">
        <v>-52216.02</v>
      </c>
      <c r="S74" s="56">
        <v>-3193460.62</v>
      </c>
      <c r="T74" s="56">
        <v>4868817.07</v>
      </c>
      <c r="W74" s="100">
        <v>1743902.02</v>
      </c>
      <c r="Y74" s="100">
        <v>868.33</v>
      </c>
      <c r="Z74" s="100">
        <v>950180</v>
      </c>
      <c r="AB74" s="124">
        <v>1561470</v>
      </c>
      <c r="AC74" s="124">
        <v>64891</v>
      </c>
      <c r="AE74" s="124">
        <v>703495.38</v>
      </c>
      <c r="AF74" s="124">
        <v>378302.43</v>
      </c>
      <c r="AI74" s="98">
        <f t="shared" si="8"/>
        <v>576663.91</v>
      </c>
      <c r="AJ74" s="44">
        <f t="shared" si="9"/>
        <v>0</v>
      </c>
      <c r="AK74" s="104">
        <f t="shared" si="10"/>
        <v>576663.91</v>
      </c>
      <c r="AL74" s="105">
        <f t="shared" si="11"/>
        <v>2694950.35</v>
      </c>
      <c r="AM74" s="29">
        <f t="shared" si="12"/>
        <v>2708158.81</v>
      </c>
      <c r="AN74" s="16">
        <f t="shared" si="13"/>
        <v>-13208.459999999963</v>
      </c>
    </row>
    <row r="75" spans="1:40" x14ac:dyDescent="0.2">
      <c r="A75" t="s">
        <v>294</v>
      </c>
      <c r="B75" t="s">
        <v>4</v>
      </c>
      <c r="C75" s="74">
        <v>2834</v>
      </c>
      <c r="D75" s="74" t="s">
        <v>676</v>
      </c>
      <c r="E75" s="56" t="s">
        <v>2335</v>
      </c>
      <c r="F75" s="123">
        <v>100305.17</v>
      </c>
      <c r="G75" s="123">
        <v>6253</v>
      </c>
      <c r="H75" s="123">
        <v>5999.99</v>
      </c>
      <c r="I75" s="56">
        <v>338729.05</v>
      </c>
      <c r="J75" s="56">
        <v>126909.53</v>
      </c>
      <c r="L75" s="276">
        <v>111200</v>
      </c>
      <c r="S75" s="56">
        <v>540941.6</v>
      </c>
      <c r="T75" s="56">
        <v>310741.76000000001</v>
      </c>
      <c r="U75" s="100">
        <v>292.02999999999997</v>
      </c>
      <c r="W75" s="100">
        <v>947683.7</v>
      </c>
      <c r="Z75" s="100">
        <v>555250</v>
      </c>
      <c r="AA75" s="100">
        <v>100000</v>
      </c>
      <c r="AB75" s="124">
        <v>698456</v>
      </c>
      <c r="AD75" s="124">
        <v>8000</v>
      </c>
      <c r="AE75" s="124">
        <v>856201.45</v>
      </c>
      <c r="AF75" s="124">
        <v>265648.90000000002</v>
      </c>
      <c r="AI75" s="98">
        <f t="shared" si="8"/>
        <v>112558.16</v>
      </c>
      <c r="AJ75" s="44">
        <f t="shared" si="9"/>
        <v>111200</v>
      </c>
      <c r="AK75" s="104">
        <f t="shared" si="10"/>
        <v>1358.1600000000035</v>
      </c>
      <c r="AL75" s="105">
        <f t="shared" si="11"/>
        <v>1603225.73</v>
      </c>
      <c r="AM75" s="29">
        <f t="shared" si="12"/>
        <v>1828306.35</v>
      </c>
      <c r="AN75" s="16">
        <f t="shared" si="13"/>
        <v>-225080.62000000011</v>
      </c>
    </row>
    <row r="76" spans="1:40" x14ac:dyDescent="0.2">
      <c r="A76" t="s">
        <v>294</v>
      </c>
      <c r="B76" t="s">
        <v>4</v>
      </c>
      <c r="C76" s="74">
        <v>2338</v>
      </c>
      <c r="D76" s="74" t="s">
        <v>677</v>
      </c>
      <c r="E76" s="56" t="s">
        <v>1554</v>
      </c>
      <c r="F76" s="123">
        <v>170357.7</v>
      </c>
      <c r="G76" s="123">
        <v>21872</v>
      </c>
      <c r="H76" s="123">
        <v>60107.85</v>
      </c>
      <c r="I76" s="56">
        <v>257072.12</v>
      </c>
      <c r="J76" s="56">
        <v>34551.46</v>
      </c>
      <c r="P76" s="276">
        <v>320</v>
      </c>
      <c r="S76" s="56">
        <v>-2554695.29</v>
      </c>
      <c r="T76" s="56">
        <v>3225580.14</v>
      </c>
      <c r="W76" s="100">
        <v>1028791.34</v>
      </c>
      <c r="X76" s="100">
        <v>55560</v>
      </c>
      <c r="Y76" s="100">
        <v>277.58999999999997</v>
      </c>
      <c r="Z76" s="100">
        <v>811330</v>
      </c>
      <c r="AB76" s="124">
        <v>1246185</v>
      </c>
      <c r="AE76" s="124">
        <v>392821.12</v>
      </c>
      <c r="AF76" s="124">
        <v>241309.53</v>
      </c>
      <c r="AI76" s="98">
        <f t="shared" si="8"/>
        <v>252337.55000000002</v>
      </c>
      <c r="AJ76" s="44">
        <f t="shared" si="9"/>
        <v>320</v>
      </c>
      <c r="AK76" s="104">
        <f t="shared" si="10"/>
        <v>252017.55000000002</v>
      </c>
      <c r="AL76" s="105">
        <f t="shared" si="11"/>
        <v>1895958.93</v>
      </c>
      <c r="AM76" s="29">
        <f t="shared" si="12"/>
        <v>1880315.6500000001</v>
      </c>
      <c r="AN76" s="16">
        <f t="shared" si="13"/>
        <v>15643.279999999795</v>
      </c>
    </row>
    <row r="77" spans="1:40" x14ac:dyDescent="0.2">
      <c r="A77" t="s">
        <v>294</v>
      </c>
      <c r="B77" t="s">
        <v>4</v>
      </c>
      <c r="C77" s="74">
        <v>4468</v>
      </c>
      <c r="D77" s="74" t="s">
        <v>678</v>
      </c>
      <c r="E77" s="56" t="s">
        <v>1555</v>
      </c>
      <c r="F77" s="123">
        <v>471532.29</v>
      </c>
      <c r="G77" s="123">
        <v>103569</v>
      </c>
      <c r="H77" s="123">
        <v>31862.55</v>
      </c>
      <c r="I77" s="56">
        <v>497556.76</v>
      </c>
      <c r="J77" s="56">
        <v>258988.08</v>
      </c>
      <c r="Q77" s="56">
        <v>179525</v>
      </c>
      <c r="S77" s="56">
        <v>-860635.03</v>
      </c>
      <c r="T77" s="56">
        <v>2484321.89</v>
      </c>
      <c r="W77" s="100">
        <v>1818584.49</v>
      </c>
      <c r="Y77" s="100">
        <v>1104.53</v>
      </c>
      <c r="Z77" s="100">
        <v>661100</v>
      </c>
      <c r="AB77" s="124">
        <v>1424588</v>
      </c>
      <c r="AD77" s="124">
        <v>3828</v>
      </c>
      <c r="AE77" s="124">
        <v>1203276.92</v>
      </c>
      <c r="AF77" s="124">
        <v>168767.28</v>
      </c>
      <c r="AI77" s="98">
        <f t="shared" si="8"/>
        <v>606963.84000000008</v>
      </c>
      <c r="AJ77" s="44">
        <f t="shared" si="9"/>
        <v>0</v>
      </c>
      <c r="AK77" s="104">
        <f t="shared" si="10"/>
        <v>606963.84000000008</v>
      </c>
      <c r="AL77" s="105">
        <f t="shared" si="11"/>
        <v>2480789.02</v>
      </c>
      <c r="AM77" s="29">
        <f t="shared" si="12"/>
        <v>2800460.1999999997</v>
      </c>
      <c r="AN77" s="16">
        <f t="shared" si="13"/>
        <v>-319671.1799999997</v>
      </c>
    </row>
    <row r="78" spans="1:40" x14ac:dyDescent="0.2">
      <c r="A78" t="s">
        <v>294</v>
      </c>
      <c r="B78" t="s">
        <v>4</v>
      </c>
      <c r="C78" s="74">
        <v>1481</v>
      </c>
      <c r="D78" s="74" t="s">
        <v>679</v>
      </c>
      <c r="E78" s="56" t="s">
        <v>2336</v>
      </c>
      <c r="F78" s="123">
        <v>132266.42000000001</v>
      </c>
      <c r="G78" s="123">
        <v>10280</v>
      </c>
      <c r="H78" s="123">
        <v>53588.13</v>
      </c>
      <c r="I78" s="56">
        <v>312864.59000000003</v>
      </c>
      <c r="J78" s="56">
        <v>19446.97</v>
      </c>
      <c r="R78" s="56">
        <v>-855969.29</v>
      </c>
      <c r="T78" s="56">
        <v>1412549.96</v>
      </c>
      <c r="W78" s="100">
        <v>695493.17</v>
      </c>
      <c r="Y78" s="100">
        <v>198.22</v>
      </c>
      <c r="Z78" s="100">
        <v>793540</v>
      </c>
      <c r="AB78" s="124">
        <v>994100</v>
      </c>
      <c r="AE78" s="124">
        <v>258176.2</v>
      </c>
      <c r="AF78" s="124">
        <v>190225.75</v>
      </c>
      <c r="AI78" s="98">
        <f t="shared" si="8"/>
        <v>196134.55000000002</v>
      </c>
      <c r="AJ78" s="44">
        <f t="shared" si="9"/>
        <v>0</v>
      </c>
      <c r="AK78" s="104">
        <f t="shared" si="10"/>
        <v>196134.55000000002</v>
      </c>
      <c r="AL78" s="105">
        <f t="shared" si="11"/>
        <v>1489231.3900000001</v>
      </c>
      <c r="AM78" s="29">
        <f t="shared" si="12"/>
        <v>1442501.95</v>
      </c>
      <c r="AN78" s="16">
        <f t="shared" si="13"/>
        <v>46729.440000000177</v>
      </c>
    </row>
    <row r="79" spans="1:40" x14ac:dyDescent="0.2">
      <c r="A79" t="s">
        <v>294</v>
      </c>
      <c r="B79" t="s">
        <v>4</v>
      </c>
      <c r="C79" s="74">
        <v>2622</v>
      </c>
      <c r="D79" s="74" t="s">
        <v>680</v>
      </c>
      <c r="E79" s="290" t="s">
        <v>1565</v>
      </c>
      <c r="F79" s="123">
        <v>472413.76</v>
      </c>
      <c r="G79" s="123">
        <v>61742.71</v>
      </c>
      <c r="H79" s="123">
        <v>48182.62</v>
      </c>
      <c r="I79" s="56">
        <v>838072</v>
      </c>
      <c r="J79" s="56">
        <v>16443.16</v>
      </c>
      <c r="K79" s="276">
        <v>900</v>
      </c>
      <c r="R79" s="56">
        <v>-4736298.58</v>
      </c>
      <c r="S79" s="56">
        <v>3760058.32</v>
      </c>
      <c r="T79" s="56">
        <v>2368149.29</v>
      </c>
      <c r="U79" s="100">
        <v>900.1</v>
      </c>
      <c r="W79" s="100">
        <v>890479.94</v>
      </c>
      <c r="X79" s="100">
        <v>86700</v>
      </c>
      <c r="Z79" s="100">
        <v>991017.5</v>
      </c>
      <c r="AB79" s="124">
        <v>1215077.5</v>
      </c>
      <c r="AE79" s="124">
        <v>555560.73</v>
      </c>
      <c r="AF79" s="124">
        <v>82360.09</v>
      </c>
      <c r="AI79" s="98">
        <f t="shared" si="8"/>
        <v>582339.09</v>
      </c>
      <c r="AJ79" s="44">
        <f t="shared" si="9"/>
        <v>900</v>
      </c>
      <c r="AK79" s="104">
        <f t="shared" si="10"/>
        <v>581439.09</v>
      </c>
      <c r="AL79" s="105">
        <f t="shared" si="11"/>
        <v>1969097.54</v>
      </c>
      <c r="AM79" s="29">
        <f t="shared" si="12"/>
        <v>1852998.32</v>
      </c>
      <c r="AN79" s="16">
        <f t="shared" si="13"/>
        <v>116099.21999999997</v>
      </c>
    </row>
    <row r="80" spans="1:40" x14ac:dyDescent="0.2">
      <c r="A80" t="s">
        <v>297</v>
      </c>
      <c r="B80" t="s">
        <v>5</v>
      </c>
      <c r="C80" s="74">
        <v>4703</v>
      </c>
      <c r="D80" s="74" t="s">
        <v>681</v>
      </c>
      <c r="E80" s="56" t="s">
        <v>1556</v>
      </c>
      <c r="F80" s="123">
        <v>264437.21999999997</v>
      </c>
      <c r="G80" s="123">
        <v>0</v>
      </c>
      <c r="H80" s="123">
        <v>20920.05</v>
      </c>
      <c r="I80" s="56">
        <v>529270.68000000005</v>
      </c>
      <c r="J80" s="56">
        <v>362797.28</v>
      </c>
      <c r="L80" s="276">
        <v>21360</v>
      </c>
      <c r="S80" s="56">
        <v>-1148789.2</v>
      </c>
      <c r="T80" s="56">
        <v>2500428.33</v>
      </c>
      <c r="W80" s="100">
        <v>1156954.8600000001</v>
      </c>
      <c r="Y80" s="100">
        <v>278.45</v>
      </c>
      <c r="Z80" s="100">
        <v>958320</v>
      </c>
      <c r="AA80" s="100">
        <v>148900</v>
      </c>
      <c r="AB80" s="124">
        <v>1475300</v>
      </c>
      <c r="AD80" s="124">
        <v>17756.86</v>
      </c>
      <c r="AE80" s="124">
        <v>659559.25</v>
      </c>
      <c r="AF80" s="124">
        <v>180408.1</v>
      </c>
      <c r="AI80" s="98">
        <f t="shared" si="8"/>
        <v>285357.26999999996</v>
      </c>
      <c r="AJ80" s="44">
        <f t="shared" si="9"/>
        <v>21360</v>
      </c>
      <c r="AK80" s="104">
        <f t="shared" si="10"/>
        <v>263997.26999999996</v>
      </c>
      <c r="AL80" s="105">
        <f t="shared" si="11"/>
        <v>2264453.31</v>
      </c>
      <c r="AM80" s="29">
        <f t="shared" si="12"/>
        <v>2333024.2100000004</v>
      </c>
      <c r="AN80" s="16">
        <f t="shared" si="13"/>
        <v>-68570.900000000373</v>
      </c>
    </row>
    <row r="81" spans="1:40" x14ac:dyDescent="0.2">
      <c r="A81" t="s">
        <v>297</v>
      </c>
      <c r="B81" t="s">
        <v>5</v>
      </c>
      <c r="C81" s="74">
        <v>1824</v>
      </c>
      <c r="D81" s="74" t="s">
        <v>682</v>
      </c>
      <c r="E81" s="56" t="s">
        <v>1557</v>
      </c>
      <c r="F81" s="123">
        <v>218003.62</v>
      </c>
      <c r="G81" s="123">
        <v>0</v>
      </c>
      <c r="H81" s="123">
        <v>53232.04</v>
      </c>
      <c r="I81" s="56">
        <v>5</v>
      </c>
      <c r="J81" s="56">
        <v>283104.86</v>
      </c>
      <c r="L81" s="276">
        <v>18620.919999999998</v>
      </c>
      <c r="S81" s="56">
        <v>-1545681.43</v>
      </c>
      <c r="T81" s="56">
        <v>2140561.41</v>
      </c>
      <c r="W81" s="100">
        <v>748475.3</v>
      </c>
      <c r="X81" s="100">
        <v>134975</v>
      </c>
      <c r="Y81" s="100">
        <v>280.20999999999998</v>
      </c>
      <c r="Z81" s="100">
        <v>407740</v>
      </c>
      <c r="AA81" s="100">
        <v>44095</v>
      </c>
      <c r="AB81" s="124">
        <v>935062</v>
      </c>
      <c r="AD81" s="124">
        <v>9435</v>
      </c>
      <c r="AE81" s="124">
        <v>303723.82</v>
      </c>
      <c r="AF81" s="124">
        <v>73539.070000000007</v>
      </c>
      <c r="AI81" s="98">
        <f t="shared" si="8"/>
        <v>271235.65999999997</v>
      </c>
      <c r="AJ81" s="44">
        <f t="shared" si="9"/>
        <v>18620.919999999998</v>
      </c>
      <c r="AK81" s="104">
        <f t="shared" si="10"/>
        <v>252614.74</v>
      </c>
      <c r="AL81" s="105">
        <f t="shared" si="11"/>
        <v>1335565.51</v>
      </c>
      <c r="AM81" s="29">
        <f t="shared" si="12"/>
        <v>1321759.8900000001</v>
      </c>
      <c r="AN81" s="16">
        <f t="shared" si="13"/>
        <v>13805.619999999879</v>
      </c>
    </row>
    <row r="82" spans="1:40" x14ac:dyDescent="0.2">
      <c r="A82" t="s">
        <v>297</v>
      </c>
      <c r="B82" t="s">
        <v>5</v>
      </c>
      <c r="C82" s="74">
        <v>4449</v>
      </c>
      <c r="D82" s="74" t="s">
        <v>683</v>
      </c>
      <c r="E82" s="56" t="s">
        <v>1558</v>
      </c>
      <c r="F82" s="123">
        <v>364364.81</v>
      </c>
      <c r="G82" s="123">
        <v>26800</v>
      </c>
      <c r="H82" s="123">
        <v>30630.67</v>
      </c>
      <c r="I82" s="56">
        <v>926273.77</v>
      </c>
      <c r="J82" s="56">
        <v>686844.71</v>
      </c>
      <c r="L82" s="276">
        <v>25950</v>
      </c>
      <c r="S82" s="56">
        <v>-133342.57999999999</v>
      </c>
      <c r="T82" s="56">
        <v>2191938.59</v>
      </c>
      <c r="W82" s="100">
        <v>1331968.78</v>
      </c>
      <c r="X82" s="100">
        <v>220650</v>
      </c>
      <c r="Y82" s="100">
        <v>562.89</v>
      </c>
      <c r="Z82" s="100">
        <v>1022590</v>
      </c>
      <c r="AA82" s="100">
        <v>110000</v>
      </c>
      <c r="AB82" s="124">
        <v>1659322.02</v>
      </c>
      <c r="AE82" s="124">
        <v>585507.27</v>
      </c>
      <c r="AF82" s="124">
        <v>293847.43</v>
      </c>
      <c r="AI82" s="98">
        <f t="shared" si="8"/>
        <v>421795.48</v>
      </c>
      <c r="AJ82" s="44">
        <f t="shared" si="9"/>
        <v>25950</v>
      </c>
      <c r="AK82" s="104">
        <f t="shared" si="10"/>
        <v>395845.48</v>
      </c>
      <c r="AL82" s="105">
        <f t="shared" si="11"/>
        <v>2685771.67</v>
      </c>
      <c r="AM82" s="29">
        <f t="shared" si="12"/>
        <v>2538676.7200000002</v>
      </c>
      <c r="AN82" s="16">
        <f t="shared" si="13"/>
        <v>147094.94999999972</v>
      </c>
    </row>
    <row r="83" spans="1:40" x14ac:dyDescent="0.2">
      <c r="A83" t="s">
        <v>297</v>
      </c>
      <c r="B83" t="s">
        <v>5</v>
      </c>
      <c r="C83" s="74">
        <v>4777</v>
      </c>
      <c r="D83" s="74" t="s">
        <v>684</v>
      </c>
      <c r="E83" s="56" t="s">
        <v>1559</v>
      </c>
      <c r="F83" s="123">
        <v>599502.23</v>
      </c>
      <c r="G83" s="123">
        <v>26800</v>
      </c>
      <c r="H83" s="123">
        <v>97450.96</v>
      </c>
      <c r="I83" s="56">
        <v>607262.99</v>
      </c>
      <c r="J83" s="56">
        <v>358837.57</v>
      </c>
      <c r="L83" s="276">
        <v>25653.98</v>
      </c>
      <c r="S83" s="56">
        <v>-2199356.0299999998</v>
      </c>
      <c r="T83" s="56">
        <v>4194803.6500000004</v>
      </c>
      <c r="W83" s="100">
        <v>916969.63</v>
      </c>
      <c r="X83" s="100">
        <v>266700</v>
      </c>
      <c r="Y83" s="100">
        <v>835.58</v>
      </c>
      <c r="Z83" s="100">
        <v>1465491.5</v>
      </c>
      <c r="AA83" s="100">
        <v>148000</v>
      </c>
      <c r="AB83" s="124">
        <v>1836081.5</v>
      </c>
      <c r="AC83" s="124">
        <v>7300</v>
      </c>
      <c r="AD83" s="124">
        <v>24454.54</v>
      </c>
      <c r="AE83" s="124">
        <v>888084.23</v>
      </c>
      <c r="AF83" s="124">
        <v>326641.28999999998</v>
      </c>
      <c r="AI83" s="98">
        <f t="shared" si="8"/>
        <v>723753.19</v>
      </c>
      <c r="AJ83" s="44">
        <f t="shared" si="9"/>
        <v>25653.98</v>
      </c>
      <c r="AK83" s="104">
        <f t="shared" si="10"/>
        <v>698099.21</v>
      </c>
      <c r="AL83" s="105">
        <f t="shared" si="11"/>
        <v>2797996.71</v>
      </c>
      <c r="AM83" s="29">
        <f t="shared" si="12"/>
        <v>3082561.56</v>
      </c>
      <c r="AN83" s="16">
        <f t="shared" si="13"/>
        <v>-284564.85000000009</v>
      </c>
    </row>
    <row r="84" spans="1:40" x14ac:dyDescent="0.2">
      <c r="A84" t="s">
        <v>297</v>
      </c>
      <c r="B84" t="s">
        <v>5</v>
      </c>
      <c r="C84" s="74">
        <v>2103</v>
      </c>
      <c r="D84" s="74" t="s">
        <v>685</v>
      </c>
      <c r="E84" s="290" t="s">
        <v>1560</v>
      </c>
      <c r="F84" s="123">
        <v>117220.25</v>
      </c>
      <c r="G84" s="123">
        <v>0</v>
      </c>
      <c r="H84" s="123">
        <v>58529.66</v>
      </c>
      <c r="I84" s="56">
        <v>727055.44</v>
      </c>
      <c r="J84" s="56">
        <v>275683.06</v>
      </c>
      <c r="L84" s="276">
        <v>15150</v>
      </c>
      <c r="S84" s="56">
        <v>-518538.97</v>
      </c>
      <c r="T84" s="56">
        <v>2119139.65</v>
      </c>
      <c r="W84" s="100">
        <v>685529.78</v>
      </c>
      <c r="Y84" s="100">
        <v>320.62</v>
      </c>
      <c r="Z84" s="100">
        <v>820340</v>
      </c>
      <c r="AA84" s="100">
        <v>72300</v>
      </c>
      <c r="AB84" s="124">
        <v>1226032</v>
      </c>
      <c r="AE84" s="124">
        <v>350733.96</v>
      </c>
      <c r="AF84" s="124">
        <v>247231.71</v>
      </c>
      <c r="AI84" s="98">
        <f t="shared" si="8"/>
        <v>175749.91</v>
      </c>
      <c r="AJ84" s="44">
        <f t="shared" si="9"/>
        <v>15150</v>
      </c>
      <c r="AK84" s="104">
        <f t="shared" si="10"/>
        <v>160599.91</v>
      </c>
      <c r="AL84" s="105">
        <f t="shared" si="11"/>
        <v>1578490.4</v>
      </c>
      <c r="AM84" s="29">
        <f t="shared" si="12"/>
        <v>1823997.67</v>
      </c>
      <c r="AN84" s="16">
        <f t="shared" si="13"/>
        <v>-245507.27000000002</v>
      </c>
    </row>
    <row r="85" spans="1:40" x14ac:dyDescent="0.2">
      <c r="A85" t="s">
        <v>297</v>
      </c>
      <c r="B85" t="s">
        <v>5</v>
      </c>
      <c r="C85" s="74">
        <v>5166</v>
      </c>
      <c r="D85" s="74" t="s">
        <v>686</v>
      </c>
      <c r="E85" s="56" t="s">
        <v>1561</v>
      </c>
      <c r="F85" s="123">
        <v>777232.82</v>
      </c>
      <c r="G85" s="123">
        <v>0</v>
      </c>
      <c r="H85" s="123">
        <v>59484.35</v>
      </c>
      <c r="I85" s="56">
        <v>329716.95</v>
      </c>
      <c r="J85" s="56">
        <v>469639.23</v>
      </c>
      <c r="L85" s="276">
        <v>31828.84</v>
      </c>
      <c r="S85" s="56">
        <v>601677.84</v>
      </c>
      <c r="T85" s="56">
        <v>1096893.17</v>
      </c>
      <c r="W85" s="100">
        <v>1054458.3700000001</v>
      </c>
      <c r="X85" s="100">
        <v>511000</v>
      </c>
      <c r="Y85" s="100">
        <v>736</v>
      </c>
      <c r="Z85" s="100">
        <v>1313720</v>
      </c>
      <c r="AA85" s="100">
        <v>143800</v>
      </c>
      <c r="AB85" s="124">
        <v>1749190</v>
      </c>
      <c r="AC85" s="124">
        <v>18462</v>
      </c>
      <c r="AE85" s="124">
        <v>728531.81</v>
      </c>
      <c r="AF85" s="124">
        <v>256426.06</v>
      </c>
      <c r="AI85" s="98">
        <f t="shared" si="8"/>
        <v>836717.16999999993</v>
      </c>
      <c r="AJ85" s="44">
        <f t="shared" si="9"/>
        <v>31828.84</v>
      </c>
      <c r="AK85" s="104">
        <f t="shared" si="10"/>
        <v>804888.33</v>
      </c>
      <c r="AL85" s="105">
        <f t="shared" si="11"/>
        <v>3023714.37</v>
      </c>
      <c r="AM85" s="29">
        <f t="shared" si="12"/>
        <v>2752609.87</v>
      </c>
      <c r="AN85" s="16">
        <f t="shared" si="13"/>
        <v>271104.5</v>
      </c>
    </row>
    <row r="86" spans="1:40" x14ac:dyDescent="0.2">
      <c r="A86" t="s">
        <v>297</v>
      </c>
      <c r="B86" t="s">
        <v>5</v>
      </c>
      <c r="C86" s="74">
        <v>3557</v>
      </c>
      <c r="D86" s="74" t="s">
        <v>687</v>
      </c>
      <c r="E86" s="290" t="s">
        <v>1562</v>
      </c>
      <c r="F86" s="123">
        <v>596876.42000000004</v>
      </c>
      <c r="G86" s="123">
        <v>49154.8</v>
      </c>
      <c r="H86" s="123">
        <v>40466.959999999999</v>
      </c>
      <c r="I86" s="56">
        <v>474548</v>
      </c>
      <c r="J86" s="56">
        <v>275749.25</v>
      </c>
      <c r="L86" s="276">
        <v>25298.85</v>
      </c>
      <c r="S86" s="56">
        <v>-1603972.22</v>
      </c>
      <c r="T86" s="56">
        <v>3207738.11</v>
      </c>
      <c r="W86" s="100">
        <v>795220.47</v>
      </c>
      <c r="X86" s="100">
        <v>150575</v>
      </c>
      <c r="Y86" s="100">
        <v>879.21</v>
      </c>
      <c r="Z86" s="100">
        <v>1256990</v>
      </c>
      <c r="AA86" s="100">
        <v>136000</v>
      </c>
      <c r="AB86" s="124">
        <v>1494925</v>
      </c>
      <c r="AE86" s="124">
        <v>710582.28</v>
      </c>
      <c r="AF86" s="124">
        <v>282160.71000000002</v>
      </c>
      <c r="AH86" s="124">
        <v>2000</v>
      </c>
      <c r="AI86" s="98">
        <f t="shared" si="8"/>
        <v>686498.18</v>
      </c>
      <c r="AJ86" s="44">
        <f t="shared" si="9"/>
        <v>25298.85</v>
      </c>
      <c r="AK86" s="104">
        <f t="shared" si="10"/>
        <v>661199.33000000007</v>
      </c>
      <c r="AL86" s="105">
        <f t="shared" si="11"/>
        <v>2339664.6799999997</v>
      </c>
      <c r="AM86" s="29">
        <f t="shared" si="12"/>
        <v>2489667.9900000002</v>
      </c>
      <c r="AN86" s="16">
        <f t="shared" si="13"/>
        <v>-150003.31000000052</v>
      </c>
    </row>
    <row r="94" spans="1:40" x14ac:dyDescent="0.2">
      <c r="E94" s="74"/>
    </row>
  </sheetData>
  <autoFilter ref="A1:AN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0"/>
  <sheetViews>
    <sheetView topLeftCell="Y1" zoomScale="40" zoomScaleNormal="40" workbookViewId="0">
      <selection activeCell="AF1" sqref="A1:AF1048576"/>
    </sheetView>
  </sheetViews>
  <sheetFormatPr defaultColWidth="9" defaultRowHeight="14.25" x14ac:dyDescent="0.2"/>
  <cols>
    <col min="1" max="1" width="60.25" style="56" bestFit="1" customWidth="1"/>
    <col min="2" max="2" width="31.875" style="272" bestFit="1" customWidth="1"/>
    <col min="3" max="3" width="31" style="272" bestFit="1" customWidth="1"/>
    <col min="4" max="4" width="22.75" style="272" bestFit="1" customWidth="1"/>
    <col min="5" max="5" width="22.5" style="272" bestFit="1" customWidth="1"/>
    <col min="6" max="7" width="17" style="56" bestFit="1" customWidth="1"/>
    <col min="8" max="8" width="20.375" style="56" bestFit="1" customWidth="1"/>
    <col min="9" max="9" width="16.625" style="276" bestFit="1" customWidth="1"/>
    <col min="10" max="10" width="18.875" style="276" bestFit="1" customWidth="1"/>
    <col min="11" max="11" width="18.125" style="276" bestFit="1" customWidth="1"/>
    <col min="12" max="12" width="20.125" style="276" bestFit="1" customWidth="1"/>
    <col min="13" max="13" width="20.125" style="56" bestFit="1" customWidth="1"/>
    <col min="14" max="14" width="22.375" style="56" bestFit="1" customWidth="1"/>
    <col min="15" max="15" width="26.5" style="56" bestFit="1" customWidth="1"/>
    <col min="16" max="16" width="26.625" style="56" bestFit="1" customWidth="1"/>
    <col min="17" max="17" width="45.875" style="100" bestFit="1" customWidth="1"/>
    <col min="18" max="18" width="41.125" style="100" bestFit="1" customWidth="1"/>
    <col min="19" max="19" width="42.875" style="100" bestFit="1" customWidth="1"/>
    <col min="20" max="20" width="43.625" style="100" bestFit="1" customWidth="1"/>
    <col min="21" max="21" width="27.75" style="100" bestFit="1" customWidth="1"/>
    <col min="22" max="22" width="53.125" style="100" bestFit="1" customWidth="1"/>
    <col min="23" max="23" width="29.75" style="100" bestFit="1" customWidth="1"/>
    <col min="24" max="24" width="21.625" style="124" bestFit="1" customWidth="1"/>
    <col min="25" max="25" width="19.125" style="124" bestFit="1" customWidth="1"/>
    <col min="26" max="26" width="25.5" style="124" bestFit="1" customWidth="1"/>
    <col min="27" max="27" width="23.875" style="124" bestFit="1" customWidth="1"/>
    <col min="28" max="28" width="41" style="124" bestFit="1" customWidth="1"/>
    <col min="29" max="29" width="29.625" style="124" bestFit="1" customWidth="1"/>
    <col min="30" max="30" width="21.5" style="124" bestFit="1" customWidth="1"/>
    <col min="31" max="31" width="25.5" style="124" bestFit="1" customWidth="1"/>
    <col min="32" max="32" width="30.375" style="124" bestFit="1" customWidth="1"/>
    <col min="33" max="33" width="38" style="56" bestFit="1" customWidth="1"/>
    <col min="34" max="34" width="31.875" style="56" bestFit="1" customWidth="1"/>
    <col min="35" max="16384" width="9" style="56"/>
  </cols>
  <sheetData>
    <row r="1" spans="1:34" x14ac:dyDescent="0.2">
      <c r="A1" s="56" t="s">
        <v>590</v>
      </c>
      <c r="B1" s="272" t="s">
        <v>1437</v>
      </c>
      <c r="C1" s="272" t="s">
        <v>1438</v>
      </c>
      <c r="D1" s="272" t="s">
        <v>1439</v>
      </c>
      <c r="E1" s="272" t="s">
        <v>1440</v>
      </c>
      <c r="F1" s="56" t="s">
        <v>1441</v>
      </c>
      <c r="G1" s="56" t="s">
        <v>1442</v>
      </c>
      <c r="H1" s="56" t="s">
        <v>1443</v>
      </c>
      <c r="I1" s="276" t="s">
        <v>1444</v>
      </c>
      <c r="J1" s="276" t="s">
        <v>1445</v>
      </c>
      <c r="K1" s="276" t="s">
        <v>1446</v>
      </c>
      <c r="L1" s="276" t="s">
        <v>1447</v>
      </c>
      <c r="M1" s="56" t="s">
        <v>1448</v>
      </c>
      <c r="N1" s="56" t="s">
        <v>1449</v>
      </c>
      <c r="O1" s="56" t="s">
        <v>1450</v>
      </c>
      <c r="P1" s="56" t="s">
        <v>1451</v>
      </c>
      <c r="Q1" s="100" t="s">
        <v>1453</v>
      </c>
      <c r="R1" s="100" t="s">
        <v>1454</v>
      </c>
      <c r="S1" s="100" t="s">
        <v>1455</v>
      </c>
      <c r="T1" s="100" t="s">
        <v>1568</v>
      </c>
      <c r="U1" s="100" t="s">
        <v>1456</v>
      </c>
      <c r="V1" s="100" t="s">
        <v>2168</v>
      </c>
      <c r="W1" s="100" t="s">
        <v>1457</v>
      </c>
      <c r="X1" s="124" t="s">
        <v>1458</v>
      </c>
      <c r="Y1" s="124" t="s">
        <v>1569</v>
      </c>
      <c r="Z1" s="124" t="s">
        <v>1459</v>
      </c>
      <c r="AA1" s="124" t="s">
        <v>1460</v>
      </c>
      <c r="AB1" s="124" t="s">
        <v>1461</v>
      </c>
      <c r="AC1" s="124" t="s">
        <v>1462</v>
      </c>
      <c r="AD1" s="124" t="s">
        <v>1570</v>
      </c>
      <c r="AE1" s="124" t="s">
        <v>1571</v>
      </c>
      <c r="AF1" s="124" t="s">
        <v>1464</v>
      </c>
      <c r="AH1" s="290"/>
    </row>
    <row r="2" spans="1:34" x14ac:dyDescent="0.2">
      <c r="A2" s="56" t="s">
        <v>591</v>
      </c>
      <c r="B2" s="272" t="s">
        <v>1465</v>
      </c>
      <c r="C2" s="272" t="s">
        <v>1466</v>
      </c>
      <c r="D2" s="272" t="s">
        <v>1467</v>
      </c>
      <c r="E2" s="272" t="s">
        <v>1468</v>
      </c>
      <c r="F2" s="56" t="s">
        <v>1469</v>
      </c>
      <c r="G2" s="56" t="s">
        <v>1470</v>
      </c>
      <c r="H2" s="56" t="s">
        <v>1471</v>
      </c>
      <c r="I2" s="276" t="s">
        <v>1472</v>
      </c>
      <c r="J2" s="276" t="s">
        <v>1473</v>
      </c>
      <c r="K2" s="276" t="s">
        <v>1474</v>
      </c>
      <c r="L2" s="276" t="s">
        <v>1475</v>
      </c>
      <c r="M2" s="56" t="s">
        <v>1476</v>
      </c>
      <c r="N2" s="56" t="s">
        <v>1477</v>
      </c>
      <c r="O2" s="56" t="s">
        <v>1478</v>
      </c>
      <c r="P2" s="56" t="s">
        <v>1479</v>
      </c>
      <c r="Q2" s="100" t="s">
        <v>1481</v>
      </c>
      <c r="R2" s="100" t="s">
        <v>1482</v>
      </c>
      <c r="S2" s="100" t="s">
        <v>1483</v>
      </c>
      <c r="T2" s="100" t="s">
        <v>1573</v>
      </c>
      <c r="U2" s="100" t="s">
        <v>1484</v>
      </c>
      <c r="V2" s="100" t="s">
        <v>2170</v>
      </c>
      <c r="W2" s="100" t="s">
        <v>1485</v>
      </c>
      <c r="X2" s="124" t="s">
        <v>1486</v>
      </c>
      <c r="Y2" s="124" t="s">
        <v>1574</v>
      </c>
      <c r="Z2" s="124" t="s">
        <v>1487</v>
      </c>
      <c r="AA2" s="124" t="s">
        <v>1488</v>
      </c>
      <c r="AB2" s="124" t="s">
        <v>1489</v>
      </c>
      <c r="AC2" s="124" t="s">
        <v>1490</v>
      </c>
      <c r="AD2" s="124" t="s">
        <v>1575</v>
      </c>
      <c r="AE2" s="124" t="s">
        <v>1576</v>
      </c>
      <c r="AF2" s="124" t="s">
        <v>1492</v>
      </c>
      <c r="AH2" s="290"/>
    </row>
    <row r="3" spans="1:34" x14ac:dyDescent="0.2">
      <c r="A3" s="56" t="s">
        <v>592</v>
      </c>
      <c r="B3" s="272">
        <v>102842539.69</v>
      </c>
      <c r="C3" s="272">
        <v>21469634.370000001</v>
      </c>
      <c r="D3" s="272">
        <v>32746037.77</v>
      </c>
      <c r="E3" s="272">
        <v>95614</v>
      </c>
      <c r="F3" s="56">
        <v>191845660.78</v>
      </c>
      <c r="G3" s="56">
        <v>93820456.819999993</v>
      </c>
      <c r="H3" s="56">
        <v>3500</v>
      </c>
      <c r="I3" s="276">
        <v>3831779.1</v>
      </c>
      <c r="J3" s="276">
        <v>15878978.140000001</v>
      </c>
      <c r="K3" s="276">
        <v>4318375.84</v>
      </c>
      <c r="L3" s="276">
        <v>1125128.1499999999</v>
      </c>
      <c r="M3" s="56">
        <v>6012444.9699999997</v>
      </c>
      <c r="N3" s="56">
        <v>-5721367.46</v>
      </c>
      <c r="O3" s="56">
        <v>-8509083.3000000007</v>
      </c>
      <c r="P3" s="56">
        <v>514088206.32999998</v>
      </c>
      <c r="Q3" s="100">
        <v>311549672.60000002</v>
      </c>
      <c r="R3" s="100">
        <v>23813328.75</v>
      </c>
      <c r="S3" s="100">
        <v>237413.74</v>
      </c>
      <c r="T3" s="100">
        <v>2485774.12</v>
      </c>
      <c r="U3" s="100">
        <v>307939819.67000002</v>
      </c>
      <c r="V3" s="100">
        <v>2000</v>
      </c>
      <c r="W3" s="100">
        <v>57440686.25</v>
      </c>
      <c r="X3" s="124">
        <v>442639509.66000003</v>
      </c>
      <c r="Y3" s="124">
        <v>43342.5</v>
      </c>
      <c r="Z3" s="124">
        <v>792808.4</v>
      </c>
      <c r="AA3" s="124">
        <v>157908</v>
      </c>
      <c r="AB3" s="124">
        <v>202790447.59999999</v>
      </c>
      <c r="AC3" s="124">
        <v>52463717.460000001</v>
      </c>
      <c r="AD3" s="124">
        <v>1307109.6000000001</v>
      </c>
      <c r="AE3" s="124">
        <v>226508.41</v>
      </c>
      <c r="AF3" s="124">
        <v>2477243.66</v>
      </c>
      <c r="AH3" s="290"/>
    </row>
    <row r="4" spans="1:34" x14ac:dyDescent="0.2">
      <c r="A4" s="56" t="s">
        <v>12</v>
      </c>
      <c r="B4" s="272">
        <v>44838.11</v>
      </c>
      <c r="D4" s="272">
        <v>0</v>
      </c>
      <c r="F4" s="56">
        <v>478341.29</v>
      </c>
      <c r="G4" s="56">
        <v>405447.06</v>
      </c>
      <c r="L4" s="276">
        <v>32990</v>
      </c>
      <c r="P4" s="56">
        <v>2280907.04</v>
      </c>
      <c r="S4" s="100">
        <v>11028.29</v>
      </c>
      <c r="U4" s="100">
        <v>1875013.5</v>
      </c>
      <c r="W4" s="100">
        <v>460277.48</v>
      </c>
      <c r="X4" s="124">
        <v>1883318.5</v>
      </c>
      <c r="Z4" s="124">
        <v>16828.400000000001</v>
      </c>
      <c r="AB4" s="124">
        <v>487477.38</v>
      </c>
      <c r="AC4" s="124">
        <v>179016.99</v>
      </c>
      <c r="AH4" s="290"/>
    </row>
    <row r="5" spans="1:34" x14ac:dyDescent="0.2">
      <c r="A5" s="56" t="s">
        <v>1424</v>
      </c>
      <c r="B5" s="272">
        <v>560308.91</v>
      </c>
      <c r="C5" s="272">
        <v>49520.71</v>
      </c>
      <c r="E5" s="272">
        <v>44120</v>
      </c>
      <c r="F5" s="56">
        <v>1</v>
      </c>
      <c r="G5" s="56">
        <v>2</v>
      </c>
      <c r="J5" s="276">
        <v>85567.33</v>
      </c>
      <c r="L5" s="276">
        <v>10004.43</v>
      </c>
      <c r="O5" s="56">
        <v>-120486.21</v>
      </c>
      <c r="P5" s="56">
        <v>180573.14</v>
      </c>
      <c r="S5" s="100">
        <v>98.18</v>
      </c>
      <c r="U5" s="100">
        <v>7726533.0199999996</v>
      </c>
      <c r="W5" s="100">
        <v>722007.61</v>
      </c>
      <c r="X5" s="124">
        <v>7793782.0199999996</v>
      </c>
      <c r="AB5" s="124">
        <v>156562.85999999999</v>
      </c>
      <c r="AH5" s="290"/>
    </row>
    <row r="6" spans="1:34" x14ac:dyDescent="0.2">
      <c r="A6" s="56" t="s">
        <v>14</v>
      </c>
      <c r="B6" s="272">
        <v>57456.43</v>
      </c>
      <c r="C6" s="272">
        <v>0</v>
      </c>
      <c r="D6" s="272">
        <v>7200</v>
      </c>
      <c r="F6" s="56">
        <v>659499.91</v>
      </c>
      <c r="G6" s="56">
        <v>498294.01</v>
      </c>
      <c r="L6" s="276">
        <v>0</v>
      </c>
      <c r="O6" s="56">
        <v>-1647942.57</v>
      </c>
      <c r="P6" s="56">
        <v>3116375.39</v>
      </c>
      <c r="Q6" s="100">
        <v>2925.61</v>
      </c>
      <c r="S6" s="100">
        <v>160.4</v>
      </c>
      <c r="U6" s="100">
        <v>1269175.03</v>
      </c>
      <c r="W6" s="100">
        <v>856382.66</v>
      </c>
      <c r="X6" s="124">
        <v>1608576.56</v>
      </c>
      <c r="AB6" s="124">
        <v>435705.13</v>
      </c>
      <c r="AC6" s="124">
        <v>292244.47999999998</v>
      </c>
      <c r="AH6" s="290"/>
    </row>
    <row r="7" spans="1:34" x14ac:dyDescent="0.2">
      <c r="A7" s="56" t="s">
        <v>15</v>
      </c>
      <c r="B7" s="272">
        <v>188710.63</v>
      </c>
      <c r="D7" s="272">
        <v>61793</v>
      </c>
      <c r="F7" s="56">
        <v>228948.56</v>
      </c>
      <c r="G7" s="56">
        <v>341035.26</v>
      </c>
      <c r="L7" s="276">
        <v>-1380087.65</v>
      </c>
      <c r="N7" s="56">
        <v>2351172.4700000002</v>
      </c>
      <c r="O7" s="56">
        <v>-3794489.13</v>
      </c>
      <c r="P7" s="56">
        <v>2450442</v>
      </c>
      <c r="S7" s="100">
        <v>397.2</v>
      </c>
      <c r="U7" s="100">
        <v>1300684</v>
      </c>
      <c r="W7" s="100">
        <v>2182789.7599999998</v>
      </c>
      <c r="X7" s="124">
        <v>1606433.5</v>
      </c>
      <c r="AB7" s="124">
        <v>447264.26</v>
      </c>
      <c r="AC7" s="124">
        <v>236723.44</v>
      </c>
      <c r="AH7" s="290"/>
    </row>
    <row r="8" spans="1:34" x14ac:dyDescent="0.2">
      <c r="A8" s="56" t="s">
        <v>1577</v>
      </c>
      <c r="B8" s="272">
        <v>2122.29</v>
      </c>
      <c r="F8" s="56">
        <v>3063623.4</v>
      </c>
      <c r="G8" s="56">
        <v>490780.18</v>
      </c>
      <c r="L8" s="276">
        <v>2000</v>
      </c>
      <c r="O8" s="56">
        <v>2601086.11</v>
      </c>
      <c r="P8" s="56">
        <v>1686786.55</v>
      </c>
      <c r="R8" s="100">
        <v>122.29</v>
      </c>
      <c r="T8" s="100">
        <v>1779337.67</v>
      </c>
      <c r="W8" s="100">
        <v>-544401.17000000004</v>
      </c>
      <c r="X8" s="124">
        <v>1037536.27</v>
      </c>
      <c r="Y8" s="124">
        <v>43342.5</v>
      </c>
      <c r="AB8" s="124">
        <v>213948.48</v>
      </c>
      <c r="AC8" s="124">
        <v>267089.01</v>
      </c>
      <c r="AH8" s="290"/>
    </row>
    <row r="9" spans="1:34" x14ac:dyDescent="0.2">
      <c r="A9" s="56" t="s">
        <v>16</v>
      </c>
      <c r="B9" s="272">
        <v>96616.72</v>
      </c>
      <c r="D9" s="272">
        <v>0</v>
      </c>
      <c r="F9" s="56">
        <v>709334.22</v>
      </c>
      <c r="G9" s="56">
        <v>226113.65</v>
      </c>
      <c r="I9" s="276">
        <v>-19650</v>
      </c>
      <c r="J9" s="276">
        <v>0</v>
      </c>
      <c r="L9" s="276">
        <v>0</v>
      </c>
      <c r="P9" s="56">
        <v>412000</v>
      </c>
      <c r="S9" s="100">
        <v>34.72</v>
      </c>
      <c r="U9" s="100">
        <v>2741235</v>
      </c>
      <c r="V9" s="100">
        <v>2000</v>
      </c>
      <c r="W9" s="100">
        <v>741649</v>
      </c>
      <c r="X9" s="124">
        <v>2660135</v>
      </c>
      <c r="AB9" s="124">
        <v>705725</v>
      </c>
      <c r="AC9" s="124">
        <v>180512.5</v>
      </c>
      <c r="AH9" s="290"/>
    </row>
    <row r="10" spans="1:34" x14ac:dyDescent="0.2">
      <c r="A10" s="56" t="s">
        <v>1578</v>
      </c>
      <c r="B10" s="272">
        <v>758151.67</v>
      </c>
      <c r="C10" s="272">
        <v>216830.05</v>
      </c>
      <c r="D10" s="272">
        <v>454530.79</v>
      </c>
      <c r="F10" s="56">
        <v>104882</v>
      </c>
      <c r="G10" s="56">
        <v>866443.81</v>
      </c>
      <c r="I10" s="276">
        <v>52600</v>
      </c>
      <c r="J10" s="276">
        <v>129346.87</v>
      </c>
      <c r="K10" s="276">
        <v>57156.9</v>
      </c>
      <c r="O10" s="56">
        <v>224318.56</v>
      </c>
      <c r="P10" s="56">
        <v>1691218.36</v>
      </c>
      <c r="Q10" s="100">
        <v>1212158.6499999999</v>
      </c>
      <c r="R10" s="100">
        <v>110000</v>
      </c>
      <c r="S10" s="100">
        <v>1724.58</v>
      </c>
      <c r="U10" s="100">
        <v>2403758.5</v>
      </c>
      <c r="W10" s="100">
        <v>1009850</v>
      </c>
      <c r="X10" s="124">
        <v>2784278.5</v>
      </c>
      <c r="AB10" s="124">
        <v>1205858.58</v>
      </c>
      <c r="AC10" s="124">
        <v>224513.49</v>
      </c>
      <c r="AH10" s="290"/>
    </row>
    <row r="11" spans="1:34" x14ac:dyDescent="0.2">
      <c r="A11" s="56" t="s">
        <v>1579</v>
      </c>
      <c r="B11" s="272">
        <v>90491.65</v>
      </c>
      <c r="C11" s="272">
        <v>216000.35</v>
      </c>
      <c r="D11" s="272">
        <v>877902.37</v>
      </c>
      <c r="F11" s="56">
        <v>286994.63</v>
      </c>
      <c r="G11" s="56">
        <v>996042.11</v>
      </c>
      <c r="J11" s="276">
        <v>108227.01</v>
      </c>
      <c r="K11" s="276">
        <v>35500</v>
      </c>
      <c r="O11" s="56">
        <v>29915.84</v>
      </c>
      <c r="P11" s="56">
        <v>1534772.11</v>
      </c>
      <c r="Q11" s="100">
        <v>2094937.17</v>
      </c>
      <c r="S11" s="100">
        <v>5638.61</v>
      </c>
      <c r="U11" s="100">
        <v>1582515.5</v>
      </c>
      <c r="W11" s="100">
        <v>294050</v>
      </c>
      <c r="X11" s="124">
        <v>2803850.5</v>
      </c>
      <c r="AB11" s="124">
        <v>1056306.28</v>
      </c>
      <c r="AC11" s="124">
        <v>139622.43</v>
      </c>
      <c r="AF11" s="124">
        <v>37.450000000000003</v>
      </c>
      <c r="AH11" s="290"/>
    </row>
    <row r="12" spans="1:34" x14ac:dyDescent="0.2">
      <c r="A12" s="56" t="s">
        <v>1580</v>
      </c>
      <c r="B12" s="272">
        <v>2240463.31</v>
      </c>
      <c r="C12" s="272">
        <v>160039.45000000001</v>
      </c>
      <c r="D12" s="272">
        <v>642383.61</v>
      </c>
      <c r="F12" s="56">
        <v>867699.91</v>
      </c>
      <c r="G12" s="56">
        <v>732564.09</v>
      </c>
      <c r="I12" s="276">
        <v>37167</v>
      </c>
      <c r="J12" s="276">
        <v>134334.85</v>
      </c>
      <c r="K12" s="276">
        <v>22037</v>
      </c>
      <c r="L12" s="276">
        <v>165157.48000000001</v>
      </c>
      <c r="O12" s="56">
        <v>930474.91</v>
      </c>
      <c r="P12" s="56">
        <v>1567224.53</v>
      </c>
      <c r="Q12" s="100">
        <v>1919518.22</v>
      </c>
      <c r="S12" s="100">
        <v>7600.66</v>
      </c>
      <c r="U12" s="100">
        <v>1918834</v>
      </c>
      <c r="W12" s="100">
        <v>352550</v>
      </c>
      <c r="X12" s="124">
        <v>2789404</v>
      </c>
      <c r="AB12" s="124">
        <v>1929183</v>
      </c>
      <c r="AC12" s="124">
        <v>373164.69</v>
      </c>
      <c r="AF12" s="124">
        <v>95132.7</v>
      </c>
      <c r="AH12" s="290"/>
    </row>
    <row r="13" spans="1:34" x14ac:dyDescent="0.2">
      <c r="A13" s="56" t="s">
        <v>1581</v>
      </c>
      <c r="B13" s="272">
        <v>1076953.29</v>
      </c>
      <c r="C13" s="272">
        <v>70460</v>
      </c>
      <c r="D13" s="272">
        <v>240628.09</v>
      </c>
      <c r="F13" s="56">
        <v>73335</v>
      </c>
      <c r="G13" s="56">
        <v>1005829.31</v>
      </c>
      <c r="I13" s="276">
        <v>17500</v>
      </c>
      <c r="J13" s="276">
        <v>60505.32</v>
      </c>
      <c r="K13" s="276">
        <v>35000</v>
      </c>
      <c r="O13" s="56">
        <v>199783.61</v>
      </c>
      <c r="P13" s="56">
        <v>1097038.29</v>
      </c>
      <c r="Q13" s="100">
        <v>877806.37</v>
      </c>
      <c r="S13" s="100">
        <v>2719.67</v>
      </c>
      <c r="U13" s="100">
        <v>1829877.5</v>
      </c>
      <c r="W13" s="100">
        <v>768209</v>
      </c>
      <c r="X13" s="124">
        <v>2578006.5</v>
      </c>
      <c r="AB13" s="124">
        <v>896865.35</v>
      </c>
      <c r="AC13" s="124">
        <v>263834.11</v>
      </c>
      <c r="AH13" s="290"/>
    </row>
    <row r="14" spans="1:34" x14ac:dyDescent="0.2">
      <c r="A14" s="56" t="s">
        <v>1582</v>
      </c>
      <c r="B14" s="272">
        <v>243097.56</v>
      </c>
      <c r="C14" s="272">
        <v>18874.8</v>
      </c>
      <c r="D14" s="272">
        <v>290751.12</v>
      </c>
      <c r="F14" s="56">
        <v>2151511.63</v>
      </c>
      <c r="G14" s="56">
        <v>180615.8</v>
      </c>
      <c r="I14" s="276">
        <v>14160</v>
      </c>
      <c r="J14" s="276">
        <v>35881.01</v>
      </c>
      <c r="K14" s="276">
        <v>88846.3</v>
      </c>
      <c r="O14" s="56">
        <v>196355.78</v>
      </c>
      <c r="P14" s="56">
        <v>1718005.94</v>
      </c>
      <c r="Q14" s="100">
        <v>923671.29</v>
      </c>
      <c r="S14" s="100">
        <v>892.69</v>
      </c>
      <c r="U14" s="100">
        <v>1373649.5</v>
      </c>
      <c r="W14" s="100">
        <v>252300</v>
      </c>
      <c r="X14" s="124">
        <v>2139949.5</v>
      </c>
      <c r="AB14" s="124">
        <v>845177.52</v>
      </c>
      <c r="AC14" s="124">
        <v>171664.86</v>
      </c>
      <c r="AF14" s="124">
        <v>11346</v>
      </c>
      <c r="AH14" s="290"/>
    </row>
    <row r="15" spans="1:34" x14ac:dyDescent="0.2">
      <c r="A15" s="56" t="s">
        <v>1583</v>
      </c>
      <c r="B15" s="272">
        <v>1122851.08</v>
      </c>
      <c r="C15" s="272">
        <v>231620</v>
      </c>
      <c r="D15" s="272">
        <v>659809.71</v>
      </c>
      <c r="F15" s="56">
        <v>1572970.63</v>
      </c>
      <c r="G15" s="56">
        <v>90983.44</v>
      </c>
      <c r="J15" s="276">
        <v>148388.68</v>
      </c>
      <c r="K15" s="276">
        <v>73709.2</v>
      </c>
      <c r="L15" s="276">
        <v>187590</v>
      </c>
      <c r="O15" s="56">
        <v>-20346.97</v>
      </c>
      <c r="P15" s="56">
        <v>3950541.16</v>
      </c>
      <c r="Q15" s="100">
        <v>2523381.65</v>
      </c>
      <c r="S15" s="100">
        <v>3080.82</v>
      </c>
      <c r="U15" s="100">
        <v>1326237</v>
      </c>
      <c r="W15" s="100">
        <v>315650</v>
      </c>
      <c r="X15" s="124">
        <v>2478930</v>
      </c>
      <c r="AB15" s="124">
        <v>2607993.71</v>
      </c>
      <c r="AC15" s="124">
        <v>955055.36</v>
      </c>
      <c r="AF15" s="124">
        <v>2860</v>
      </c>
      <c r="AH15" s="290"/>
    </row>
    <row r="16" spans="1:34" x14ac:dyDescent="0.2">
      <c r="A16" s="56" t="s">
        <v>1584</v>
      </c>
      <c r="B16" s="272">
        <v>1558170.87</v>
      </c>
      <c r="C16" s="272">
        <v>194554.59</v>
      </c>
      <c r="D16" s="272">
        <v>418150.83</v>
      </c>
      <c r="F16" s="56">
        <v>997351.97</v>
      </c>
      <c r="G16" s="56">
        <v>967186.25</v>
      </c>
      <c r="J16" s="276">
        <v>189605.5</v>
      </c>
      <c r="K16" s="276">
        <v>48528</v>
      </c>
      <c r="L16" s="276">
        <v>151.93</v>
      </c>
      <c r="M16" s="56">
        <v>20000</v>
      </c>
      <c r="O16" s="56">
        <v>170029.26</v>
      </c>
      <c r="P16" s="56">
        <v>2643840</v>
      </c>
      <c r="Q16" s="100">
        <v>2298203.5099999998</v>
      </c>
      <c r="S16" s="100">
        <v>3320.62</v>
      </c>
      <c r="U16" s="100">
        <v>1440615</v>
      </c>
      <c r="W16" s="100">
        <v>924600</v>
      </c>
      <c r="X16" s="124">
        <v>2536860</v>
      </c>
      <c r="Z16" s="124">
        <v>79082</v>
      </c>
      <c r="AB16" s="124">
        <v>1095308.1200000001</v>
      </c>
      <c r="AC16" s="124">
        <v>305269.55</v>
      </c>
      <c r="AF16" s="124">
        <v>260189.5</v>
      </c>
      <c r="AH16" s="290"/>
    </row>
    <row r="17" spans="1:34" x14ac:dyDescent="0.2">
      <c r="A17" s="56" t="s">
        <v>1585</v>
      </c>
      <c r="B17" s="272">
        <v>552040.62</v>
      </c>
      <c r="C17" s="272">
        <v>76340</v>
      </c>
      <c r="D17" s="272">
        <v>148295.85</v>
      </c>
      <c r="F17" s="56">
        <v>796582.53</v>
      </c>
      <c r="G17" s="56">
        <v>31329.29</v>
      </c>
      <c r="J17" s="276">
        <v>39686</v>
      </c>
      <c r="O17" s="56">
        <v>115416.22</v>
      </c>
      <c r="P17" s="56">
        <v>2287723.02</v>
      </c>
      <c r="Q17" s="100">
        <v>946488.72</v>
      </c>
      <c r="R17" s="100">
        <v>137401</v>
      </c>
      <c r="S17" s="100">
        <v>1693.52</v>
      </c>
      <c r="U17" s="100">
        <v>2434262.5</v>
      </c>
      <c r="W17" s="100">
        <v>163107</v>
      </c>
      <c r="X17" s="124">
        <v>2986367.5</v>
      </c>
      <c r="AB17" s="124">
        <v>960704.85</v>
      </c>
      <c r="AC17" s="124">
        <v>139903.60999999999</v>
      </c>
      <c r="AH17" s="290"/>
    </row>
    <row r="18" spans="1:34" x14ac:dyDescent="0.2">
      <c r="A18" s="56" t="s">
        <v>1586</v>
      </c>
      <c r="B18" s="272">
        <v>1399945.1</v>
      </c>
      <c r="C18" s="272">
        <v>45880</v>
      </c>
      <c r="D18" s="272">
        <v>362898.33</v>
      </c>
      <c r="F18" s="56">
        <v>697949.41</v>
      </c>
      <c r="G18" s="56">
        <v>699072.88</v>
      </c>
      <c r="I18" s="276">
        <v>0</v>
      </c>
      <c r="J18" s="276">
        <v>178323.56</v>
      </c>
      <c r="K18" s="276">
        <v>30000</v>
      </c>
      <c r="L18" s="276">
        <v>0</v>
      </c>
      <c r="M18" s="56">
        <v>20000</v>
      </c>
      <c r="O18" s="56">
        <v>485122.88</v>
      </c>
      <c r="P18" s="56">
        <v>312292.87</v>
      </c>
      <c r="Q18" s="100">
        <v>1458517.54</v>
      </c>
      <c r="R18" s="100">
        <v>266435</v>
      </c>
      <c r="S18" s="100">
        <v>3014.1</v>
      </c>
      <c r="U18" s="100">
        <v>3042651.9</v>
      </c>
      <c r="W18" s="100">
        <v>282625</v>
      </c>
      <c r="X18" s="124">
        <v>3577951.9</v>
      </c>
      <c r="AB18" s="124">
        <v>1289559.3400000001</v>
      </c>
      <c r="AC18" s="124">
        <v>417225.85</v>
      </c>
      <c r="AF18" s="124">
        <v>1560</v>
      </c>
      <c r="AH18" s="290"/>
    </row>
    <row r="19" spans="1:34" x14ac:dyDescent="0.2">
      <c r="A19" s="56" t="s">
        <v>1587</v>
      </c>
      <c r="B19" s="272">
        <v>1985685.93</v>
      </c>
      <c r="C19" s="272">
        <v>105020</v>
      </c>
      <c r="D19" s="272">
        <v>330083.38</v>
      </c>
      <c r="F19" s="56">
        <v>326078.15999999997</v>
      </c>
      <c r="G19" s="56">
        <v>497792.74</v>
      </c>
      <c r="J19" s="276">
        <v>110709.2</v>
      </c>
      <c r="K19" s="276">
        <v>15000</v>
      </c>
      <c r="L19" s="276">
        <v>298930.06</v>
      </c>
      <c r="O19" s="56">
        <v>-317242.65000000002</v>
      </c>
      <c r="P19" s="56">
        <v>928313.81</v>
      </c>
      <c r="Q19" s="100">
        <v>1991414.31</v>
      </c>
      <c r="S19" s="100">
        <v>3922.05</v>
      </c>
      <c r="U19" s="100">
        <v>2932418.5</v>
      </c>
      <c r="W19" s="100">
        <v>302900</v>
      </c>
      <c r="X19" s="124">
        <v>4092448.5</v>
      </c>
      <c r="AB19" s="124">
        <v>1179218.1200000001</v>
      </c>
      <c r="AC19" s="124">
        <v>297594.77</v>
      </c>
      <c r="AF19" s="124">
        <v>4742.28</v>
      </c>
      <c r="AH19" s="290"/>
    </row>
    <row r="20" spans="1:34" x14ac:dyDescent="0.2">
      <c r="A20" s="56" t="s">
        <v>1588</v>
      </c>
      <c r="B20" s="272">
        <v>1589538.29</v>
      </c>
      <c r="C20" s="272">
        <v>125300</v>
      </c>
      <c r="D20" s="272">
        <v>534051.01</v>
      </c>
      <c r="F20" s="56">
        <v>339549.82</v>
      </c>
      <c r="G20" s="56">
        <v>1184943.54</v>
      </c>
      <c r="I20" s="276">
        <v>8100</v>
      </c>
      <c r="J20" s="276">
        <v>72086.09</v>
      </c>
      <c r="K20" s="276">
        <v>35000</v>
      </c>
      <c r="M20" s="56">
        <v>217250</v>
      </c>
      <c r="O20" s="56">
        <v>177920.55</v>
      </c>
      <c r="P20" s="56">
        <v>955989.15</v>
      </c>
      <c r="Q20" s="100">
        <v>1739793.02</v>
      </c>
      <c r="S20" s="100">
        <v>333</v>
      </c>
      <c r="U20" s="100">
        <v>2867913.5</v>
      </c>
      <c r="W20" s="100">
        <v>841700</v>
      </c>
      <c r="X20" s="124">
        <v>3533249.5</v>
      </c>
      <c r="Z20" s="124">
        <v>4480</v>
      </c>
      <c r="AB20" s="124">
        <v>1273092.53</v>
      </c>
      <c r="AC20" s="124">
        <v>451668</v>
      </c>
      <c r="AH20" s="290"/>
    </row>
    <row r="21" spans="1:34" x14ac:dyDescent="0.2">
      <c r="A21" s="56" t="s">
        <v>1589</v>
      </c>
      <c r="B21" s="272">
        <v>159807.88</v>
      </c>
      <c r="C21" s="272">
        <v>61220</v>
      </c>
      <c r="D21" s="272">
        <v>345611.24</v>
      </c>
      <c r="F21" s="56">
        <v>896891.18</v>
      </c>
      <c r="G21" s="56">
        <v>439726.26</v>
      </c>
      <c r="I21" s="276">
        <v>6700</v>
      </c>
      <c r="J21" s="276">
        <v>86730</v>
      </c>
      <c r="K21" s="276">
        <v>38514</v>
      </c>
      <c r="O21" s="56">
        <v>-70714</v>
      </c>
      <c r="P21" s="56">
        <v>1540469.93</v>
      </c>
      <c r="Q21" s="100">
        <v>2012749.62</v>
      </c>
      <c r="R21" s="100">
        <v>208875</v>
      </c>
      <c r="S21" s="100">
        <v>950.86</v>
      </c>
      <c r="U21" s="100">
        <v>908194</v>
      </c>
      <c r="W21" s="100">
        <v>246190</v>
      </c>
      <c r="X21" s="124">
        <v>1825184</v>
      </c>
      <c r="AB21" s="124">
        <v>1538023.32</v>
      </c>
      <c r="AC21" s="124">
        <v>337280.11</v>
      </c>
      <c r="AH21" s="290"/>
    </row>
    <row r="22" spans="1:34" x14ac:dyDescent="0.2">
      <c r="A22" s="56" t="s">
        <v>1590</v>
      </c>
      <c r="B22" s="272">
        <v>2351379.35</v>
      </c>
      <c r="C22" s="272">
        <v>130261</v>
      </c>
      <c r="D22" s="272">
        <v>378884.14</v>
      </c>
      <c r="F22" s="56">
        <v>434082.38</v>
      </c>
      <c r="G22" s="56">
        <v>113032.3</v>
      </c>
      <c r="J22" s="276">
        <v>120287.52</v>
      </c>
      <c r="K22" s="276">
        <v>42760</v>
      </c>
      <c r="M22" s="56">
        <v>13322</v>
      </c>
      <c r="O22" s="56">
        <v>394073</v>
      </c>
      <c r="P22" s="56">
        <v>2399548.4500000002</v>
      </c>
      <c r="Q22" s="100">
        <v>1992362.58</v>
      </c>
      <c r="R22" s="100">
        <v>118235</v>
      </c>
      <c r="S22" s="100">
        <v>5046.79</v>
      </c>
      <c r="U22" s="100">
        <v>3343266.5</v>
      </c>
      <c r="W22" s="100">
        <v>450890</v>
      </c>
      <c r="X22" s="124">
        <v>4748154</v>
      </c>
      <c r="Z22" s="124">
        <v>2000</v>
      </c>
      <c r="AB22" s="124">
        <v>1385327.82</v>
      </c>
      <c r="AC22" s="124">
        <v>59405.61</v>
      </c>
      <c r="AH22" s="290"/>
    </row>
    <row r="23" spans="1:34" x14ac:dyDescent="0.2">
      <c r="A23" s="56" t="s">
        <v>1591</v>
      </c>
      <c r="B23" s="272">
        <v>139479.5</v>
      </c>
      <c r="C23" s="272">
        <v>64700</v>
      </c>
      <c r="D23" s="272">
        <v>430937.77</v>
      </c>
      <c r="F23" s="56">
        <v>1712452.92</v>
      </c>
      <c r="G23" s="56">
        <v>606297.01</v>
      </c>
      <c r="I23" s="276">
        <v>21462</v>
      </c>
      <c r="J23" s="276">
        <v>84591.42</v>
      </c>
      <c r="K23" s="276">
        <v>52466</v>
      </c>
      <c r="L23" s="276">
        <v>0</v>
      </c>
      <c r="O23" s="56">
        <v>2990.86</v>
      </c>
      <c r="P23" s="56">
        <v>3847094.62</v>
      </c>
      <c r="Q23" s="100">
        <v>1671280.92</v>
      </c>
      <c r="R23" s="100">
        <v>156039</v>
      </c>
      <c r="S23" s="100">
        <v>681.58</v>
      </c>
      <c r="U23" s="100">
        <v>2806020</v>
      </c>
      <c r="W23" s="100">
        <v>270586</v>
      </c>
      <c r="X23" s="124">
        <v>3827290</v>
      </c>
      <c r="AB23" s="124">
        <v>1217230.76</v>
      </c>
      <c r="AC23" s="124">
        <v>107854.62</v>
      </c>
      <c r="AH23" s="290"/>
    </row>
    <row r="24" spans="1:34" x14ac:dyDescent="0.2">
      <c r="A24" s="56" t="s">
        <v>1592</v>
      </c>
      <c r="B24" s="272">
        <v>2025731.7</v>
      </c>
      <c r="C24" s="272">
        <v>96180</v>
      </c>
      <c r="D24" s="272">
        <v>558265.5</v>
      </c>
      <c r="F24" s="56">
        <v>4</v>
      </c>
      <c r="G24" s="56">
        <v>1182782.3600000001</v>
      </c>
      <c r="I24" s="276">
        <v>4500</v>
      </c>
      <c r="J24" s="276">
        <v>188206.94</v>
      </c>
      <c r="K24" s="276">
        <v>45590</v>
      </c>
      <c r="O24" s="56">
        <v>746900.74</v>
      </c>
      <c r="P24" s="56">
        <v>2781867.7</v>
      </c>
      <c r="Q24" s="100">
        <v>2632393.84</v>
      </c>
      <c r="R24" s="100">
        <v>92560</v>
      </c>
      <c r="S24" s="100">
        <v>4493.51</v>
      </c>
      <c r="U24" s="100">
        <v>3714762.5</v>
      </c>
      <c r="W24" s="100">
        <v>534128</v>
      </c>
      <c r="X24" s="124">
        <v>5217785.5</v>
      </c>
      <c r="AB24" s="124">
        <v>1837942.86</v>
      </c>
      <c r="AC24" s="124">
        <v>295841</v>
      </c>
      <c r="AF24" s="124">
        <v>967.28</v>
      </c>
      <c r="AH24" s="290"/>
    </row>
    <row r="25" spans="1:34" x14ac:dyDescent="0.2">
      <c r="A25" s="56" t="s">
        <v>1593</v>
      </c>
      <c r="B25" s="272">
        <v>1328643.73</v>
      </c>
      <c r="C25" s="272">
        <v>31098.959999999999</v>
      </c>
      <c r="D25" s="272">
        <v>561979.89</v>
      </c>
      <c r="F25" s="56">
        <v>611235.75</v>
      </c>
      <c r="G25" s="56">
        <v>334835.46999999997</v>
      </c>
      <c r="I25" s="276">
        <v>53051</v>
      </c>
      <c r="J25" s="276">
        <v>118879.86</v>
      </c>
      <c r="K25" s="276">
        <v>15000</v>
      </c>
      <c r="M25" s="56">
        <v>33762</v>
      </c>
      <c r="O25" s="56">
        <v>138644.53</v>
      </c>
      <c r="P25" s="56">
        <v>1887309.56</v>
      </c>
      <c r="Q25" s="100">
        <v>1604255.82</v>
      </c>
      <c r="R25" s="100">
        <v>182230</v>
      </c>
      <c r="S25" s="100">
        <v>1949.48</v>
      </c>
      <c r="U25" s="100">
        <v>3061449</v>
      </c>
      <c r="W25" s="100">
        <v>305194</v>
      </c>
      <c r="X25" s="124">
        <v>3661146</v>
      </c>
      <c r="AB25" s="124">
        <v>1009274.9</v>
      </c>
      <c r="AC25" s="124">
        <v>241166.28</v>
      </c>
      <c r="AH25" s="290"/>
    </row>
    <row r="26" spans="1:34" x14ac:dyDescent="0.2">
      <c r="A26" s="56" t="s">
        <v>1594</v>
      </c>
      <c r="B26" s="272">
        <v>974827.65</v>
      </c>
      <c r="C26" s="272">
        <v>113841.25</v>
      </c>
      <c r="D26" s="272">
        <v>304545.3</v>
      </c>
      <c r="F26" s="56">
        <v>1251975.02</v>
      </c>
      <c r="G26" s="56">
        <v>358052.67</v>
      </c>
      <c r="I26" s="276">
        <v>0</v>
      </c>
      <c r="J26" s="276">
        <v>62099.839999999997</v>
      </c>
      <c r="K26" s="276">
        <v>34.92</v>
      </c>
      <c r="O26" s="56">
        <v>129623.51</v>
      </c>
      <c r="P26" s="56">
        <v>2302867.0299999998</v>
      </c>
      <c r="Q26" s="100">
        <v>1013636.22</v>
      </c>
      <c r="R26" s="100">
        <v>150450</v>
      </c>
      <c r="S26" s="100">
        <v>2327.37</v>
      </c>
      <c r="U26" s="100">
        <v>1507429</v>
      </c>
      <c r="W26" s="100">
        <v>196300</v>
      </c>
      <c r="X26" s="124">
        <v>1931496</v>
      </c>
      <c r="AB26" s="124">
        <v>892081.2</v>
      </c>
      <c r="AC26" s="124">
        <v>206750.07999999999</v>
      </c>
      <c r="AH26" s="290"/>
    </row>
    <row r="27" spans="1:34" x14ac:dyDescent="0.2">
      <c r="A27" s="56" t="s">
        <v>1595</v>
      </c>
      <c r="B27" s="272">
        <v>176321.99</v>
      </c>
      <c r="C27" s="272">
        <v>392870.05</v>
      </c>
      <c r="D27" s="272">
        <v>452636.12</v>
      </c>
      <c r="F27" s="56">
        <v>385812.6</v>
      </c>
      <c r="G27" s="56">
        <v>598998.36</v>
      </c>
      <c r="I27" s="276">
        <v>0</v>
      </c>
      <c r="J27" s="276">
        <v>43678</v>
      </c>
      <c r="K27" s="276">
        <v>40465</v>
      </c>
      <c r="O27" s="56">
        <v>-3495937.29</v>
      </c>
      <c r="P27" s="56">
        <v>1722667.58</v>
      </c>
      <c r="Q27" s="100">
        <v>1588946.07</v>
      </c>
      <c r="S27" s="100">
        <v>1470.93</v>
      </c>
      <c r="U27" s="100">
        <v>1375374</v>
      </c>
      <c r="W27" s="100">
        <v>295200</v>
      </c>
      <c r="X27" s="124">
        <v>2438774</v>
      </c>
      <c r="AB27" s="124">
        <v>1069518.3799999999</v>
      </c>
      <c r="AC27" s="124">
        <v>26062.71</v>
      </c>
      <c r="AH27" s="290"/>
    </row>
    <row r="28" spans="1:34" x14ac:dyDescent="0.2">
      <c r="A28" s="56" t="s">
        <v>1596</v>
      </c>
      <c r="B28" s="272">
        <v>854754.51</v>
      </c>
      <c r="C28" s="272">
        <v>28760</v>
      </c>
      <c r="D28" s="272">
        <v>252429.54</v>
      </c>
      <c r="F28" s="56">
        <v>120707.11</v>
      </c>
      <c r="G28" s="56">
        <v>715955.98</v>
      </c>
      <c r="J28" s="276">
        <v>167264.95000000001</v>
      </c>
      <c r="K28" s="276">
        <v>19587</v>
      </c>
      <c r="O28" s="56">
        <v>-69268.73</v>
      </c>
      <c r="P28" s="56">
        <v>2074532.05</v>
      </c>
      <c r="Q28" s="100">
        <v>838604.82</v>
      </c>
      <c r="R28" s="100">
        <v>114630</v>
      </c>
      <c r="S28" s="100">
        <v>2392.0300000000002</v>
      </c>
      <c r="U28" s="100">
        <v>2414349</v>
      </c>
      <c r="W28" s="100">
        <v>566032</v>
      </c>
      <c r="X28" s="124">
        <v>2991699</v>
      </c>
      <c r="AB28" s="124">
        <v>1039077.3</v>
      </c>
      <c r="AC28" s="124">
        <v>121587.91</v>
      </c>
      <c r="AH28" s="290"/>
    </row>
    <row r="29" spans="1:34" x14ac:dyDescent="0.2">
      <c r="A29" s="56" t="s">
        <v>1597</v>
      </c>
      <c r="B29" s="272">
        <v>69302</v>
      </c>
      <c r="C29" s="272">
        <v>38740</v>
      </c>
      <c r="D29" s="272">
        <v>232527.71</v>
      </c>
      <c r="F29" s="56">
        <v>700992.6</v>
      </c>
      <c r="G29" s="56">
        <v>902856.67</v>
      </c>
      <c r="I29" s="276">
        <v>9150</v>
      </c>
      <c r="J29" s="276">
        <v>79062.78</v>
      </c>
      <c r="K29" s="276">
        <v>50000</v>
      </c>
      <c r="O29" s="56">
        <v>47693.82</v>
      </c>
      <c r="P29" s="56">
        <v>900591.29</v>
      </c>
      <c r="Q29" s="100">
        <v>955364.34</v>
      </c>
      <c r="R29" s="100">
        <v>80500</v>
      </c>
      <c r="S29" s="100">
        <v>1351.81</v>
      </c>
      <c r="U29" s="100">
        <v>1874556</v>
      </c>
      <c r="W29" s="100">
        <v>226700</v>
      </c>
      <c r="X29" s="124">
        <v>2308956</v>
      </c>
      <c r="AA29" s="124">
        <v>3840</v>
      </c>
      <c r="AB29" s="124">
        <v>1261596.9099999999</v>
      </c>
      <c r="AC29" s="124">
        <v>375743.66</v>
      </c>
      <c r="AF29" s="124">
        <v>1000</v>
      </c>
      <c r="AH29" s="290"/>
    </row>
    <row r="30" spans="1:34" x14ac:dyDescent="0.2">
      <c r="A30" s="56" t="s">
        <v>1598</v>
      </c>
      <c r="B30" s="272">
        <v>1131966.8400000001</v>
      </c>
      <c r="C30" s="272">
        <v>137089.5</v>
      </c>
      <c r="D30" s="272">
        <v>264090.02</v>
      </c>
      <c r="F30" s="56">
        <v>725708.17</v>
      </c>
      <c r="G30" s="56">
        <v>1157259.5900000001</v>
      </c>
      <c r="I30" s="276">
        <v>41895</v>
      </c>
      <c r="J30" s="276">
        <v>60832.26</v>
      </c>
      <c r="K30" s="276">
        <v>25000</v>
      </c>
      <c r="L30" s="276">
        <v>0</v>
      </c>
      <c r="O30" s="56">
        <v>79779</v>
      </c>
      <c r="P30" s="56">
        <v>2673935.1</v>
      </c>
      <c r="Q30" s="100">
        <v>1799619.63</v>
      </c>
      <c r="R30" s="100">
        <v>91850</v>
      </c>
      <c r="S30" s="100">
        <v>2726.41</v>
      </c>
      <c r="U30" s="100">
        <v>1992925.6</v>
      </c>
      <c r="W30" s="100">
        <v>424000</v>
      </c>
      <c r="X30" s="124">
        <v>3065745.6</v>
      </c>
      <c r="AB30" s="124">
        <v>999585.3</v>
      </c>
      <c r="AC30" s="124">
        <v>364159.22</v>
      </c>
      <c r="AH30" s="290"/>
    </row>
    <row r="31" spans="1:34" x14ac:dyDescent="0.2">
      <c r="A31" s="56" t="s">
        <v>1599</v>
      </c>
      <c r="B31" s="272">
        <v>1669022.04</v>
      </c>
      <c r="C31" s="272">
        <v>67530</v>
      </c>
      <c r="D31" s="272">
        <v>209104.89</v>
      </c>
      <c r="F31" s="56">
        <v>215063</v>
      </c>
      <c r="G31" s="56">
        <v>51132.06</v>
      </c>
      <c r="I31" s="276">
        <v>1600</v>
      </c>
      <c r="J31" s="276">
        <v>49544</v>
      </c>
      <c r="K31" s="276">
        <v>36200</v>
      </c>
      <c r="L31" s="276">
        <v>203</v>
      </c>
      <c r="O31" s="56">
        <v>164739.94</v>
      </c>
      <c r="P31" s="56">
        <v>1942985.43</v>
      </c>
      <c r="Q31" s="100">
        <v>1327286.55</v>
      </c>
      <c r="S31" s="100">
        <v>3508.01</v>
      </c>
      <c r="U31" s="100">
        <v>1420993</v>
      </c>
      <c r="W31" s="100">
        <v>192445</v>
      </c>
      <c r="X31" s="124">
        <v>1821903</v>
      </c>
      <c r="AB31" s="124">
        <v>1059025.72</v>
      </c>
      <c r="AC31" s="124">
        <v>76959.009999999995</v>
      </c>
      <c r="AF31" s="124">
        <v>112000</v>
      </c>
      <c r="AH31" s="290"/>
    </row>
    <row r="32" spans="1:34" x14ac:dyDescent="0.2">
      <c r="A32" s="56" t="s">
        <v>1600</v>
      </c>
      <c r="B32" s="272">
        <v>709776.39</v>
      </c>
      <c r="C32" s="272">
        <v>190679.62</v>
      </c>
      <c r="D32" s="272">
        <v>356622.43</v>
      </c>
      <c r="F32" s="56">
        <v>30051.07</v>
      </c>
      <c r="G32" s="56">
        <v>115423.69</v>
      </c>
      <c r="J32" s="276">
        <v>64087</v>
      </c>
      <c r="K32" s="276">
        <v>26600</v>
      </c>
      <c r="O32" s="56">
        <v>161493.60999999999</v>
      </c>
      <c r="P32" s="56">
        <v>2306439.37</v>
      </c>
      <c r="Q32" s="100">
        <v>1255335.07</v>
      </c>
      <c r="R32" s="100">
        <v>235225</v>
      </c>
      <c r="S32" s="100">
        <v>1688.15</v>
      </c>
      <c r="U32" s="100">
        <v>2137518</v>
      </c>
      <c r="W32" s="100">
        <v>196816</v>
      </c>
      <c r="X32" s="124">
        <v>2770111</v>
      </c>
      <c r="AA32" s="124">
        <v>15000</v>
      </c>
      <c r="AB32" s="124">
        <v>1112214.76</v>
      </c>
      <c r="AC32" s="124">
        <v>18743.349999999999</v>
      </c>
      <c r="AH32" s="290"/>
    </row>
    <row r="33" spans="1:34" x14ac:dyDescent="0.2">
      <c r="A33" s="56" t="s">
        <v>1601</v>
      </c>
      <c r="B33" s="272">
        <v>650789.52</v>
      </c>
      <c r="C33" s="272">
        <v>22035.27</v>
      </c>
      <c r="D33" s="272">
        <v>158998.60999999999</v>
      </c>
      <c r="F33" s="56">
        <v>402843.69</v>
      </c>
      <c r="G33" s="56">
        <v>412927.78</v>
      </c>
      <c r="I33" s="276">
        <v>0</v>
      </c>
      <c r="J33" s="276">
        <v>39272.36</v>
      </c>
      <c r="K33" s="276">
        <v>58577.68</v>
      </c>
      <c r="L33" s="276">
        <v>249.53</v>
      </c>
      <c r="M33" s="56">
        <v>0</v>
      </c>
      <c r="O33" s="56">
        <v>-13286.26</v>
      </c>
      <c r="P33" s="56">
        <v>1600056.47</v>
      </c>
      <c r="Q33" s="100">
        <v>1088664.99</v>
      </c>
      <c r="R33" s="100">
        <v>59165</v>
      </c>
      <c r="S33" s="100">
        <v>1403.64</v>
      </c>
      <c r="U33" s="100">
        <v>1546946.5</v>
      </c>
      <c r="W33" s="100">
        <v>158100</v>
      </c>
      <c r="X33" s="124">
        <v>1934906.5</v>
      </c>
      <c r="AB33" s="124">
        <v>812296.65</v>
      </c>
      <c r="AC33" s="124">
        <v>195523.9</v>
      </c>
      <c r="AH33" s="290"/>
    </row>
    <row r="34" spans="1:34" x14ac:dyDescent="0.2">
      <c r="A34" s="56" t="s">
        <v>1747</v>
      </c>
      <c r="B34" s="272">
        <v>365492.8</v>
      </c>
      <c r="C34" s="272">
        <v>299060.28999999998</v>
      </c>
      <c r="D34" s="272">
        <v>364789.7</v>
      </c>
      <c r="F34" s="56">
        <v>607296.21</v>
      </c>
      <c r="G34" s="56">
        <v>750353.26</v>
      </c>
      <c r="I34" s="276">
        <v>12200</v>
      </c>
      <c r="J34" s="276">
        <v>56957.760000000002</v>
      </c>
      <c r="K34" s="276">
        <v>15094</v>
      </c>
      <c r="O34" s="56">
        <v>421481.06</v>
      </c>
      <c r="P34" s="56">
        <v>2970314.75</v>
      </c>
      <c r="Q34" s="100">
        <v>1411388.4</v>
      </c>
      <c r="R34" s="100">
        <v>49250</v>
      </c>
      <c r="S34" s="100">
        <v>1853.49</v>
      </c>
      <c r="U34" s="100">
        <v>1333832.5</v>
      </c>
      <c r="W34" s="100">
        <v>694840</v>
      </c>
      <c r="X34" s="124">
        <v>2154728.5</v>
      </c>
      <c r="AB34" s="124">
        <v>1148477.02</v>
      </c>
      <c r="AC34" s="124">
        <v>164193.51</v>
      </c>
      <c r="AH34" s="290"/>
    </row>
    <row r="35" spans="1:34" x14ac:dyDescent="0.2">
      <c r="A35" s="56" t="s">
        <v>1748</v>
      </c>
      <c r="B35" s="272">
        <v>1182754.29</v>
      </c>
      <c r="C35" s="272">
        <v>124100.5</v>
      </c>
      <c r="D35" s="272">
        <v>93602.32</v>
      </c>
      <c r="F35" s="56">
        <v>1215167.5900000001</v>
      </c>
      <c r="G35" s="56">
        <v>1003704.06</v>
      </c>
      <c r="I35" s="276">
        <v>0</v>
      </c>
      <c r="J35" s="276">
        <v>67855.100000000006</v>
      </c>
      <c r="K35" s="276">
        <v>5000</v>
      </c>
      <c r="O35" s="56">
        <v>266034.93</v>
      </c>
      <c r="P35" s="56">
        <v>3203233.17</v>
      </c>
      <c r="Q35" s="100">
        <v>1617455.41</v>
      </c>
      <c r="R35" s="100">
        <v>307430</v>
      </c>
      <c r="S35" s="100">
        <v>2753.88</v>
      </c>
      <c r="U35" s="100">
        <v>899109</v>
      </c>
      <c r="W35" s="100">
        <v>1241418</v>
      </c>
      <c r="X35" s="124">
        <v>1656518</v>
      </c>
      <c r="AB35" s="124">
        <v>1406918.69</v>
      </c>
      <c r="AC35" s="124">
        <v>169675.3</v>
      </c>
      <c r="AH35" s="290"/>
    </row>
    <row r="36" spans="1:34" x14ac:dyDescent="0.2">
      <c r="A36" s="56" t="s">
        <v>1749</v>
      </c>
      <c r="B36" s="272">
        <v>406267.36</v>
      </c>
      <c r="C36" s="272">
        <v>82542.210000000006</v>
      </c>
      <c r="D36" s="272">
        <v>181076.18</v>
      </c>
      <c r="F36" s="56">
        <v>71585.440000000002</v>
      </c>
      <c r="G36" s="56">
        <v>199737.35</v>
      </c>
      <c r="J36" s="276">
        <v>45732.86</v>
      </c>
      <c r="K36" s="276">
        <v>12226</v>
      </c>
      <c r="O36" s="56">
        <v>-41334.879999999997</v>
      </c>
      <c r="P36" s="56">
        <v>2001291.5</v>
      </c>
      <c r="Q36" s="100">
        <v>809232.37</v>
      </c>
      <c r="S36" s="100">
        <v>32.479999999999997</v>
      </c>
      <c r="U36" s="100">
        <v>1026487</v>
      </c>
      <c r="W36" s="100">
        <v>232872</v>
      </c>
      <c r="X36" s="124">
        <v>1480553</v>
      </c>
      <c r="AB36" s="124">
        <v>626173.61</v>
      </c>
      <c r="AC36" s="124">
        <v>135349.17000000001</v>
      </c>
      <c r="AF36" s="124">
        <v>1180</v>
      </c>
      <c r="AH36" s="290"/>
    </row>
    <row r="37" spans="1:34" x14ac:dyDescent="0.2">
      <c r="A37" s="56" t="s">
        <v>1775</v>
      </c>
      <c r="B37" s="272">
        <v>431436.53</v>
      </c>
      <c r="C37" s="272">
        <v>49740</v>
      </c>
      <c r="D37" s="272">
        <v>218177.94</v>
      </c>
      <c r="F37" s="56">
        <v>1659582.14</v>
      </c>
      <c r="G37" s="56">
        <v>983643.42</v>
      </c>
      <c r="I37" s="276">
        <v>9000</v>
      </c>
      <c r="J37" s="276">
        <v>64648.65</v>
      </c>
      <c r="K37" s="276">
        <v>1982.64</v>
      </c>
      <c r="M37" s="56">
        <v>1955.25</v>
      </c>
      <c r="O37" s="56">
        <v>382058.42</v>
      </c>
      <c r="P37" s="56">
        <v>3800882.66</v>
      </c>
      <c r="Q37" s="100">
        <v>1090716.83</v>
      </c>
      <c r="R37" s="100">
        <v>96200</v>
      </c>
      <c r="S37" s="100">
        <v>0.91</v>
      </c>
      <c r="U37" s="100">
        <v>111090</v>
      </c>
      <c r="W37" s="100">
        <v>235230</v>
      </c>
      <c r="X37" s="124">
        <v>727167</v>
      </c>
      <c r="AB37" s="124">
        <v>1183570.95</v>
      </c>
      <c r="AC37" s="124">
        <v>1185880.73</v>
      </c>
      <c r="AH37" s="290"/>
    </row>
    <row r="38" spans="1:34" x14ac:dyDescent="0.2">
      <c r="A38" s="56" t="s">
        <v>1602</v>
      </c>
      <c r="B38" s="272">
        <v>587866.13</v>
      </c>
      <c r="C38" s="272">
        <v>52627.25</v>
      </c>
      <c r="D38" s="272">
        <v>102426.81</v>
      </c>
      <c r="F38" s="56">
        <v>471785.95</v>
      </c>
      <c r="G38" s="56">
        <v>268252.46999999997</v>
      </c>
      <c r="I38" s="276">
        <v>3000</v>
      </c>
      <c r="J38" s="276">
        <v>30058.75</v>
      </c>
      <c r="L38" s="276">
        <v>928.41</v>
      </c>
      <c r="M38" s="56">
        <v>187078</v>
      </c>
      <c r="O38" s="56">
        <v>-121579.41</v>
      </c>
      <c r="P38" s="56">
        <v>2024806.3999999999</v>
      </c>
      <c r="Q38" s="100">
        <v>1492105.31</v>
      </c>
      <c r="R38" s="100">
        <v>5000</v>
      </c>
      <c r="S38" s="100">
        <v>1409.93</v>
      </c>
      <c r="U38" s="100">
        <v>1147877.5</v>
      </c>
      <c r="W38" s="100">
        <v>280106.31</v>
      </c>
      <c r="X38" s="124">
        <v>1706587.5</v>
      </c>
      <c r="AB38" s="124">
        <v>807377.35</v>
      </c>
      <c r="AC38" s="124">
        <v>255722.27</v>
      </c>
      <c r="AF38" s="124">
        <v>48182.5</v>
      </c>
      <c r="AH38" s="290"/>
    </row>
    <row r="39" spans="1:34" x14ac:dyDescent="0.2">
      <c r="A39" s="56" t="s">
        <v>1603</v>
      </c>
      <c r="B39" s="272">
        <v>996439.85</v>
      </c>
      <c r="C39" s="272">
        <v>34402.92</v>
      </c>
      <c r="D39" s="272">
        <v>72656.320000000007</v>
      </c>
      <c r="F39" s="56">
        <v>440882.26</v>
      </c>
      <c r="G39" s="56">
        <v>296790.56</v>
      </c>
      <c r="I39" s="276">
        <v>1500</v>
      </c>
      <c r="J39" s="276">
        <v>32352.65</v>
      </c>
      <c r="K39" s="276">
        <v>196290</v>
      </c>
      <c r="L39" s="276">
        <v>0</v>
      </c>
      <c r="O39" s="56">
        <v>15100.23</v>
      </c>
      <c r="P39" s="56">
        <v>2381908.6800000002</v>
      </c>
      <c r="Q39" s="100">
        <v>1406066.74</v>
      </c>
      <c r="S39" s="100">
        <v>2081.62</v>
      </c>
      <c r="U39" s="100">
        <v>917455</v>
      </c>
      <c r="W39" s="100">
        <v>394515.65</v>
      </c>
      <c r="X39" s="124">
        <v>1410115</v>
      </c>
      <c r="AB39" s="124">
        <v>1027201.21</v>
      </c>
      <c r="AC39" s="124">
        <v>234834.41</v>
      </c>
      <c r="AF39" s="124">
        <v>33842.5</v>
      </c>
      <c r="AH39" s="290"/>
    </row>
    <row r="40" spans="1:34" x14ac:dyDescent="0.2">
      <c r="A40" s="56" t="s">
        <v>1604</v>
      </c>
      <c r="B40" s="272">
        <v>264513.06</v>
      </c>
      <c r="C40" s="272">
        <v>23517.08</v>
      </c>
      <c r="D40" s="272">
        <v>183559.59</v>
      </c>
      <c r="F40" s="56">
        <v>903589.2</v>
      </c>
      <c r="G40" s="56">
        <v>280789.77</v>
      </c>
      <c r="I40" s="276">
        <v>26394.1</v>
      </c>
      <c r="J40" s="276">
        <v>55844.88</v>
      </c>
      <c r="L40" s="276">
        <v>1296</v>
      </c>
      <c r="O40" s="56">
        <v>-981.55</v>
      </c>
      <c r="P40" s="56">
        <v>2692203.68</v>
      </c>
      <c r="Q40" s="100">
        <v>1302358.94</v>
      </c>
      <c r="R40" s="100">
        <v>280914</v>
      </c>
      <c r="S40" s="100">
        <v>1087.25</v>
      </c>
      <c r="U40" s="100">
        <v>2412817.02</v>
      </c>
      <c r="W40" s="100">
        <v>257415.71</v>
      </c>
      <c r="X40" s="124">
        <v>2943467.02</v>
      </c>
      <c r="AB40" s="124">
        <v>1226572.51</v>
      </c>
      <c r="AC40" s="124">
        <v>330194.44</v>
      </c>
      <c r="AF40" s="124">
        <v>5000</v>
      </c>
      <c r="AH40" s="290"/>
    </row>
    <row r="41" spans="1:34" x14ac:dyDescent="0.2">
      <c r="A41" s="56" t="s">
        <v>1605</v>
      </c>
      <c r="B41" s="272">
        <v>92861.64</v>
      </c>
      <c r="C41" s="272">
        <v>50700.95</v>
      </c>
      <c r="D41" s="272">
        <v>94334.88</v>
      </c>
      <c r="F41" s="56">
        <v>412686.9</v>
      </c>
      <c r="G41" s="56">
        <v>261644.94</v>
      </c>
      <c r="I41" s="276">
        <v>3500</v>
      </c>
      <c r="J41" s="276">
        <v>29416</v>
      </c>
      <c r="K41" s="276">
        <v>13040</v>
      </c>
      <c r="L41" s="276">
        <v>700.08</v>
      </c>
      <c r="O41" s="56">
        <v>-8208</v>
      </c>
      <c r="P41" s="56">
        <v>2888756.2</v>
      </c>
      <c r="Q41" s="100">
        <v>1368975.02</v>
      </c>
      <c r="S41" s="100">
        <v>509.33</v>
      </c>
      <c r="U41" s="100">
        <v>1541276</v>
      </c>
      <c r="W41" s="100">
        <v>257668.27</v>
      </c>
      <c r="X41" s="124">
        <v>2084476</v>
      </c>
      <c r="AA41" s="124">
        <v>4400</v>
      </c>
      <c r="AB41" s="124">
        <v>982279.72</v>
      </c>
      <c r="AC41" s="124">
        <v>205702.53</v>
      </c>
      <c r="AF41" s="124">
        <v>12747.5</v>
      </c>
      <c r="AH41" s="290"/>
    </row>
    <row r="42" spans="1:34" x14ac:dyDescent="0.2">
      <c r="A42" s="56" t="s">
        <v>1606</v>
      </c>
      <c r="B42" s="272">
        <v>423238.16</v>
      </c>
      <c r="C42" s="272">
        <v>129074.6</v>
      </c>
      <c r="D42" s="272">
        <v>93229.77</v>
      </c>
      <c r="F42" s="56">
        <v>553599.88</v>
      </c>
      <c r="G42" s="56">
        <v>416172.82</v>
      </c>
      <c r="I42" s="276">
        <v>4500</v>
      </c>
      <c r="J42" s="276">
        <v>108854.6</v>
      </c>
      <c r="K42" s="276">
        <v>15000</v>
      </c>
      <c r="L42" s="276">
        <v>5620.56</v>
      </c>
      <c r="M42" s="56">
        <v>138825</v>
      </c>
      <c r="O42" s="56">
        <v>-82</v>
      </c>
      <c r="P42" s="56">
        <v>3281518.85</v>
      </c>
      <c r="Q42" s="100">
        <v>2645474.37</v>
      </c>
      <c r="S42" s="100">
        <v>1352.91</v>
      </c>
      <c r="U42" s="100">
        <v>2490668.7599999998</v>
      </c>
      <c r="W42" s="100">
        <v>694896.92</v>
      </c>
      <c r="X42" s="124">
        <v>3594698.76</v>
      </c>
      <c r="AB42" s="124">
        <v>1625685.77</v>
      </c>
      <c r="AC42" s="124">
        <v>285362.17</v>
      </c>
      <c r="AD42" s="124">
        <v>177776.72</v>
      </c>
      <c r="AF42" s="124">
        <v>97639</v>
      </c>
      <c r="AH42" s="290"/>
    </row>
    <row r="43" spans="1:34" x14ac:dyDescent="0.2">
      <c r="A43" s="56" t="s">
        <v>1607</v>
      </c>
      <c r="B43" s="272">
        <v>563456.17000000004</v>
      </c>
      <c r="C43" s="272">
        <v>30215.75</v>
      </c>
      <c r="D43" s="272">
        <v>154462.96</v>
      </c>
      <c r="F43" s="56">
        <v>309029.45</v>
      </c>
      <c r="G43" s="56">
        <v>353600.1</v>
      </c>
      <c r="I43" s="276">
        <v>4800</v>
      </c>
      <c r="J43" s="276">
        <v>43756.3</v>
      </c>
      <c r="K43" s="276">
        <v>6720</v>
      </c>
      <c r="M43" s="56">
        <v>76350</v>
      </c>
      <c r="O43" s="56">
        <v>83109.94</v>
      </c>
      <c r="P43" s="56">
        <v>3750097.45</v>
      </c>
      <c r="Q43" s="100">
        <v>2508877.4500000002</v>
      </c>
      <c r="S43" s="100">
        <v>1351.86</v>
      </c>
      <c r="U43" s="100">
        <v>1987639.5</v>
      </c>
      <c r="W43" s="100">
        <v>477517.86</v>
      </c>
      <c r="X43" s="124">
        <v>2948178.5</v>
      </c>
      <c r="AB43" s="124">
        <v>1767278.65</v>
      </c>
      <c r="AC43" s="124">
        <v>371442.11</v>
      </c>
      <c r="AF43" s="124">
        <v>87658</v>
      </c>
      <c r="AH43" s="290"/>
    </row>
    <row r="44" spans="1:34" x14ac:dyDescent="0.2">
      <c r="A44" s="56" t="s">
        <v>1608</v>
      </c>
      <c r="B44" s="272">
        <v>330682.37</v>
      </c>
      <c r="C44" s="272">
        <v>14945.97</v>
      </c>
      <c r="D44" s="272">
        <v>103174.81</v>
      </c>
      <c r="F44" s="56">
        <v>426658.19</v>
      </c>
      <c r="G44" s="56">
        <v>356624.42</v>
      </c>
      <c r="I44" s="276">
        <v>9440</v>
      </c>
      <c r="J44" s="276">
        <v>23142.74</v>
      </c>
      <c r="K44" s="276">
        <v>10400</v>
      </c>
      <c r="L44" s="276">
        <v>744.09</v>
      </c>
      <c r="O44" s="56">
        <v>64840</v>
      </c>
      <c r="P44" s="56">
        <v>1851653.95</v>
      </c>
      <c r="Q44" s="100">
        <v>1425147.59</v>
      </c>
      <c r="S44" s="100">
        <v>1057.42</v>
      </c>
      <c r="U44" s="100">
        <v>903128.93</v>
      </c>
      <c r="W44" s="100">
        <v>202045.58</v>
      </c>
      <c r="X44" s="124">
        <v>1478448.93</v>
      </c>
      <c r="AB44" s="124">
        <v>1020942.78</v>
      </c>
      <c r="AC44" s="124">
        <v>228607.04</v>
      </c>
      <c r="AF44" s="124">
        <v>42197</v>
      </c>
      <c r="AH44" s="290"/>
    </row>
    <row r="45" spans="1:34" x14ac:dyDescent="0.2">
      <c r="A45" s="56" t="s">
        <v>1750</v>
      </c>
      <c r="B45" s="272">
        <v>136982.12</v>
      </c>
      <c r="C45" s="272">
        <v>19319.580000000002</v>
      </c>
      <c r="D45" s="272">
        <v>32698.57</v>
      </c>
      <c r="F45" s="56">
        <v>413616.11</v>
      </c>
      <c r="G45" s="56">
        <v>411624.44</v>
      </c>
      <c r="I45" s="276">
        <v>0</v>
      </c>
      <c r="J45" s="276">
        <v>28875</v>
      </c>
      <c r="K45" s="276">
        <v>189310</v>
      </c>
      <c r="L45" s="276">
        <v>0</v>
      </c>
      <c r="O45" s="56">
        <v>51538.239999999998</v>
      </c>
      <c r="P45" s="56">
        <v>1865771.67</v>
      </c>
      <c r="Q45" s="100">
        <v>1314780.6499999999</v>
      </c>
      <c r="S45" s="100">
        <v>452</v>
      </c>
      <c r="U45" s="100">
        <v>1209872</v>
      </c>
      <c r="W45" s="100">
        <v>337740.53</v>
      </c>
      <c r="X45" s="124">
        <v>1618969</v>
      </c>
      <c r="Z45" s="124">
        <v>3120</v>
      </c>
      <c r="AB45" s="124">
        <v>1154260.6499999999</v>
      </c>
      <c r="AC45" s="124">
        <v>190208.65</v>
      </c>
      <c r="AF45" s="124">
        <v>34034</v>
      </c>
      <c r="AH45" s="290"/>
    </row>
    <row r="46" spans="1:34" x14ac:dyDescent="0.2">
      <c r="A46" s="56" t="s">
        <v>1751</v>
      </c>
      <c r="B46" s="272">
        <v>222251.12</v>
      </c>
      <c r="C46" s="272">
        <v>9869</v>
      </c>
      <c r="D46" s="272">
        <v>55556.68</v>
      </c>
      <c r="F46" s="56">
        <v>526210.12</v>
      </c>
      <c r="G46" s="56">
        <v>233756.55</v>
      </c>
      <c r="I46" s="276">
        <v>5500</v>
      </c>
      <c r="J46" s="276">
        <v>22968.400000000001</v>
      </c>
      <c r="M46" s="56">
        <v>47300</v>
      </c>
      <c r="O46" s="56">
        <v>2895.04</v>
      </c>
      <c r="P46" s="56">
        <v>1234901.48</v>
      </c>
      <c r="Q46" s="100">
        <v>614752.41</v>
      </c>
      <c r="R46" s="100">
        <v>92948</v>
      </c>
      <c r="S46" s="100">
        <v>601.83000000000004</v>
      </c>
      <c r="U46" s="100">
        <v>1202343.5</v>
      </c>
      <c r="W46" s="100">
        <v>406178.99</v>
      </c>
      <c r="X46" s="124">
        <v>1653263.5</v>
      </c>
      <c r="AA46" s="124">
        <v>3032</v>
      </c>
      <c r="AB46" s="124">
        <v>692122.38</v>
      </c>
      <c r="AC46" s="124">
        <v>186421.11</v>
      </c>
      <c r="AE46" s="124">
        <v>2244.52</v>
      </c>
      <c r="AF46" s="124">
        <v>8779</v>
      </c>
      <c r="AH46" s="290"/>
    </row>
    <row r="47" spans="1:34" x14ac:dyDescent="0.2">
      <c r="A47" s="56" t="s">
        <v>1769</v>
      </c>
      <c r="B47" s="272">
        <v>238435.1</v>
      </c>
      <c r="C47" s="272">
        <v>12127.5</v>
      </c>
      <c r="D47" s="272">
        <v>101048.3</v>
      </c>
      <c r="F47" s="56">
        <v>1185226.52</v>
      </c>
      <c r="G47" s="56">
        <v>295142.57</v>
      </c>
      <c r="I47" s="276">
        <v>6000</v>
      </c>
      <c r="J47" s="276">
        <v>32141.27</v>
      </c>
      <c r="L47" s="276">
        <v>0</v>
      </c>
      <c r="M47" s="56">
        <v>285066</v>
      </c>
      <c r="O47" s="56">
        <v>-39022.89</v>
      </c>
      <c r="P47" s="56">
        <v>2300894.7000000002</v>
      </c>
      <c r="Q47" s="100">
        <v>1206338.53</v>
      </c>
      <c r="S47" s="100">
        <v>625.5</v>
      </c>
      <c r="U47" s="100">
        <v>977200.7</v>
      </c>
      <c r="W47" s="100">
        <v>302501.40999999997</v>
      </c>
      <c r="X47" s="124">
        <v>1727890.7</v>
      </c>
      <c r="AB47" s="124">
        <v>755776.32</v>
      </c>
      <c r="AC47" s="124">
        <v>264573.25</v>
      </c>
      <c r="AF47" s="124">
        <v>4300</v>
      </c>
      <c r="AH47" s="290"/>
    </row>
    <row r="48" spans="1:34" x14ac:dyDescent="0.2">
      <c r="A48" s="56" t="s">
        <v>1776</v>
      </c>
      <c r="B48" s="272">
        <v>178360.76</v>
      </c>
      <c r="C48" s="272">
        <v>38400</v>
      </c>
      <c r="D48" s="272">
        <v>73646.850000000006</v>
      </c>
      <c r="F48" s="56">
        <v>4242553.7</v>
      </c>
      <c r="G48" s="56">
        <v>293966.48</v>
      </c>
      <c r="I48" s="276">
        <v>0</v>
      </c>
      <c r="J48" s="276">
        <v>30912.26</v>
      </c>
      <c r="L48" s="276">
        <v>990</v>
      </c>
      <c r="O48" s="56">
        <v>32006.02</v>
      </c>
      <c r="P48" s="56">
        <v>4006426</v>
      </c>
      <c r="Q48" s="100">
        <v>1693736.12</v>
      </c>
      <c r="S48" s="100">
        <v>1244.95</v>
      </c>
      <c r="U48" s="100">
        <v>1018435.5</v>
      </c>
      <c r="W48" s="100">
        <v>223875.71</v>
      </c>
      <c r="X48" s="124">
        <v>1696335.5</v>
      </c>
      <c r="AB48" s="124">
        <v>1076599.54</v>
      </c>
      <c r="AC48" s="124">
        <v>316716.3</v>
      </c>
      <c r="AF48" s="124">
        <v>28000</v>
      </c>
    </row>
    <row r="49" spans="1:34" x14ac:dyDescent="0.2">
      <c r="A49" s="56" t="s">
        <v>1609</v>
      </c>
      <c r="B49" s="272">
        <v>344115.62</v>
      </c>
      <c r="C49" s="272">
        <v>189576.31</v>
      </c>
      <c r="D49" s="272">
        <v>146943.92000000001</v>
      </c>
      <c r="F49" s="56">
        <v>403294.58</v>
      </c>
      <c r="G49" s="56">
        <v>354567.13</v>
      </c>
      <c r="I49" s="276">
        <v>8000</v>
      </c>
      <c r="J49" s="276">
        <v>39279.550000000003</v>
      </c>
      <c r="O49" s="56">
        <v>111445</v>
      </c>
      <c r="P49" s="56">
        <v>1877057.75</v>
      </c>
      <c r="Q49" s="100">
        <v>1338232.42</v>
      </c>
      <c r="S49" s="100">
        <v>1041.6099999999999</v>
      </c>
      <c r="U49" s="100">
        <v>1296149.7</v>
      </c>
      <c r="W49" s="100">
        <v>88380</v>
      </c>
      <c r="X49" s="124">
        <v>1553979.7</v>
      </c>
      <c r="AB49" s="124">
        <v>1138691.71</v>
      </c>
      <c r="AC49" s="124">
        <v>176939.69</v>
      </c>
      <c r="AH49" s="290"/>
    </row>
    <row r="50" spans="1:34" x14ac:dyDescent="0.2">
      <c r="A50" s="56" t="s">
        <v>1610</v>
      </c>
      <c r="B50" s="272">
        <v>93424</v>
      </c>
      <c r="C50" s="272">
        <v>161185.04999999999</v>
      </c>
      <c r="D50" s="272">
        <v>69317.53</v>
      </c>
      <c r="F50" s="56">
        <v>481504.6</v>
      </c>
      <c r="G50" s="56">
        <v>378476.54</v>
      </c>
      <c r="I50" s="276">
        <v>0</v>
      </c>
      <c r="J50" s="276">
        <v>27730</v>
      </c>
      <c r="O50" s="56">
        <v>-1295727.72</v>
      </c>
      <c r="P50" s="56">
        <v>2506199.65</v>
      </c>
      <c r="Q50" s="100">
        <v>1089043.1100000001</v>
      </c>
      <c r="R50" s="100">
        <v>30000</v>
      </c>
      <c r="S50" s="100">
        <v>151.94</v>
      </c>
      <c r="U50" s="100">
        <v>2355028.6</v>
      </c>
      <c r="W50" s="100">
        <v>84420</v>
      </c>
      <c r="X50" s="124">
        <v>2718090.6</v>
      </c>
      <c r="AB50" s="124">
        <v>665900.63</v>
      </c>
      <c r="AC50" s="124">
        <v>210174.63</v>
      </c>
      <c r="AF50" s="124">
        <v>7200</v>
      </c>
      <c r="AH50" s="290"/>
    </row>
    <row r="51" spans="1:34" x14ac:dyDescent="0.2">
      <c r="A51" s="56" t="s">
        <v>1611</v>
      </c>
      <c r="B51" s="272">
        <v>291121.88</v>
      </c>
      <c r="C51" s="272">
        <v>20210.919999999998</v>
      </c>
      <c r="D51" s="272">
        <v>85842.35</v>
      </c>
      <c r="F51" s="56">
        <v>53297.47</v>
      </c>
      <c r="G51" s="56">
        <v>75748.98</v>
      </c>
      <c r="I51" s="276">
        <v>14900</v>
      </c>
      <c r="J51" s="276">
        <v>98339.24</v>
      </c>
      <c r="O51" s="56">
        <v>44833.36</v>
      </c>
      <c r="P51" s="56">
        <v>1840660.03</v>
      </c>
      <c r="Q51" s="100">
        <v>1060527.67</v>
      </c>
      <c r="R51" s="100">
        <v>138180</v>
      </c>
      <c r="U51" s="100">
        <v>1243132</v>
      </c>
      <c r="W51" s="100">
        <v>126744</v>
      </c>
      <c r="X51" s="124">
        <v>1615881</v>
      </c>
      <c r="AB51" s="124">
        <v>685363.8</v>
      </c>
      <c r="AC51" s="124">
        <v>177367.94</v>
      </c>
      <c r="AH51" s="290"/>
    </row>
    <row r="52" spans="1:34" x14ac:dyDescent="0.2">
      <c r="A52" s="56" t="s">
        <v>1612</v>
      </c>
      <c r="B52" s="272">
        <v>197615.51</v>
      </c>
      <c r="C52" s="272">
        <v>58571.39</v>
      </c>
      <c r="D52" s="272">
        <v>94730.1</v>
      </c>
      <c r="F52" s="56">
        <v>769272.9</v>
      </c>
      <c r="G52" s="56">
        <v>264928.68</v>
      </c>
      <c r="I52" s="276">
        <v>21972</v>
      </c>
      <c r="J52" s="276">
        <v>30985</v>
      </c>
      <c r="N52" s="56">
        <v>-575.30999999999995</v>
      </c>
      <c r="O52" s="56">
        <v>-355164.49</v>
      </c>
      <c r="P52" s="56">
        <v>1821817.03</v>
      </c>
      <c r="Q52" s="100">
        <v>1193001.79</v>
      </c>
      <c r="R52" s="100">
        <v>200200</v>
      </c>
      <c r="S52" s="100">
        <v>387.53</v>
      </c>
      <c r="U52" s="100">
        <v>1984919.5</v>
      </c>
      <c r="W52" s="100">
        <v>162820</v>
      </c>
      <c r="X52" s="124">
        <v>2626894.5</v>
      </c>
      <c r="Z52" s="124">
        <v>7800</v>
      </c>
      <c r="AB52" s="124">
        <v>904669.95</v>
      </c>
      <c r="AC52" s="124">
        <v>67505.02</v>
      </c>
      <c r="AH52" s="290"/>
    </row>
    <row r="53" spans="1:34" x14ac:dyDescent="0.2">
      <c r="A53" s="56" t="s">
        <v>1613</v>
      </c>
      <c r="B53" s="272">
        <v>188067.57</v>
      </c>
      <c r="C53" s="272">
        <v>209756.08</v>
      </c>
      <c r="D53" s="272">
        <v>494505.09</v>
      </c>
      <c r="F53" s="56">
        <v>571057.15</v>
      </c>
      <c r="G53" s="56">
        <v>493286.92</v>
      </c>
      <c r="I53" s="276">
        <v>35200</v>
      </c>
      <c r="J53" s="276">
        <v>444823.75</v>
      </c>
      <c r="O53" s="56">
        <v>-4978786.1500000004</v>
      </c>
      <c r="P53" s="56">
        <v>1102265.42</v>
      </c>
      <c r="Q53" s="100">
        <v>333825.18</v>
      </c>
      <c r="U53" s="100">
        <v>1754487</v>
      </c>
      <c r="W53" s="100">
        <v>209600</v>
      </c>
      <c r="X53" s="124">
        <v>2874778</v>
      </c>
      <c r="AB53" s="124">
        <v>1168249.03</v>
      </c>
      <c r="AC53" s="124">
        <v>207571.02</v>
      </c>
      <c r="AE53" s="124">
        <v>34397</v>
      </c>
      <c r="AF53" s="124">
        <v>15842</v>
      </c>
      <c r="AH53" s="290"/>
    </row>
    <row r="54" spans="1:34" x14ac:dyDescent="0.2">
      <c r="A54" s="56" t="s">
        <v>1614</v>
      </c>
      <c r="B54" s="272">
        <v>398826.71</v>
      </c>
      <c r="C54" s="272">
        <v>164492.82</v>
      </c>
      <c r="D54" s="272">
        <v>77144.72</v>
      </c>
      <c r="F54" s="56">
        <v>148349.49</v>
      </c>
      <c r="G54" s="56">
        <v>164729.68</v>
      </c>
      <c r="J54" s="276">
        <v>36690</v>
      </c>
      <c r="O54" s="56">
        <v>-1147633.67</v>
      </c>
      <c r="P54" s="56">
        <v>2172216.88</v>
      </c>
      <c r="Q54" s="100">
        <v>923035.94</v>
      </c>
      <c r="R54" s="100">
        <v>209600</v>
      </c>
      <c r="S54" s="100">
        <v>952.99</v>
      </c>
      <c r="U54" s="100">
        <v>1027735.5</v>
      </c>
      <c r="W54" s="100">
        <v>89000</v>
      </c>
      <c r="X54" s="124">
        <v>1346147.5</v>
      </c>
      <c r="AB54" s="124">
        <v>814994.38</v>
      </c>
      <c r="AC54" s="124">
        <v>76904.34</v>
      </c>
      <c r="AH54" s="290"/>
    </row>
    <row r="55" spans="1:34" x14ac:dyDescent="0.2">
      <c r="A55" s="56" t="s">
        <v>1615</v>
      </c>
      <c r="B55" s="272">
        <v>146078.63</v>
      </c>
      <c r="C55" s="272">
        <v>91035.56</v>
      </c>
      <c r="D55" s="272">
        <v>60941.45</v>
      </c>
      <c r="F55" s="56">
        <v>1252299.8799999999</v>
      </c>
      <c r="G55" s="56">
        <v>632519.82999999996</v>
      </c>
      <c r="P55" s="56">
        <v>1936400.69</v>
      </c>
      <c r="Q55" s="100">
        <v>779443.12</v>
      </c>
      <c r="R55" s="100">
        <v>77460</v>
      </c>
      <c r="S55" s="100">
        <v>0.9</v>
      </c>
      <c r="U55" s="100">
        <v>1157360</v>
      </c>
      <c r="W55" s="100">
        <v>73600</v>
      </c>
      <c r="X55" s="124">
        <v>1400240</v>
      </c>
      <c r="AB55" s="124">
        <v>456855.29</v>
      </c>
      <c r="AC55" s="124">
        <v>88470.93</v>
      </c>
    </row>
    <row r="56" spans="1:34" x14ac:dyDescent="0.2">
      <c r="A56" s="56" t="s">
        <v>1616</v>
      </c>
      <c r="B56" s="272">
        <v>435550.05</v>
      </c>
      <c r="C56" s="272">
        <v>38614.980000000003</v>
      </c>
      <c r="D56" s="272">
        <v>136871.85999999999</v>
      </c>
      <c r="F56" s="56">
        <v>48560.32</v>
      </c>
      <c r="G56" s="56">
        <v>226566.58</v>
      </c>
      <c r="I56" s="276">
        <v>10000</v>
      </c>
      <c r="J56" s="276">
        <v>53405.82</v>
      </c>
      <c r="O56" s="56">
        <v>139251.15</v>
      </c>
      <c r="P56" s="56">
        <v>1262941.0900000001</v>
      </c>
      <c r="Q56" s="100">
        <v>1933257.23</v>
      </c>
      <c r="R56" s="100">
        <v>117510</v>
      </c>
      <c r="S56" s="100">
        <v>279.68</v>
      </c>
      <c r="U56" s="100">
        <v>2467808</v>
      </c>
      <c r="W56" s="100">
        <v>172200</v>
      </c>
      <c r="X56" s="124">
        <v>3354398</v>
      </c>
      <c r="AB56" s="124">
        <v>992178.88</v>
      </c>
      <c r="AC56" s="124">
        <v>90614.69</v>
      </c>
      <c r="AH56" s="290"/>
    </row>
    <row r="57" spans="1:34" x14ac:dyDescent="0.2">
      <c r="A57" s="56" t="s">
        <v>1752</v>
      </c>
      <c r="B57" s="272">
        <v>290024.74</v>
      </c>
      <c r="C57" s="272">
        <v>55190.75</v>
      </c>
      <c r="D57" s="272">
        <v>77863.56</v>
      </c>
      <c r="F57" s="56">
        <v>590055.06000000006</v>
      </c>
      <c r="G57" s="56">
        <v>633331.37</v>
      </c>
      <c r="I57" s="276">
        <v>3300</v>
      </c>
      <c r="J57" s="276">
        <v>63430</v>
      </c>
      <c r="M57" s="56">
        <v>5220</v>
      </c>
      <c r="O57" s="56">
        <v>161727</v>
      </c>
      <c r="P57" s="56">
        <v>2033596.36</v>
      </c>
      <c r="Q57" s="100">
        <v>1680920.18</v>
      </c>
      <c r="R57" s="100">
        <v>52000</v>
      </c>
      <c r="S57" s="100">
        <v>455.24</v>
      </c>
      <c r="U57" s="100">
        <v>1841052</v>
      </c>
      <c r="W57" s="100">
        <v>286020</v>
      </c>
      <c r="X57" s="124">
        <v>2560897</v>
      </c>
      <c r="AB57" s="124">
        <v>1145509.21</v>
      </c>
      <c r="AC57" s="124">
        <v>118003.96</v>
      </c>
      <c r="AH57" s="290"/>
    </row>
    <row r="58" spans="1:34" x14ac:dyDescent="0.2">
      <c r="A58" s="56" t="s">
        <v>1753</v>
      </c>
      <c r="B58" s="272">
        <v>211278.69</v>
      </c>
      <c r="C58" s="272">
        <v>125855.81</v>
      </c>
      <c r="D58" s="272">
        <v>195474.32</v>
      </c>
      <c r="F58" s="56">
        <v>733690.89</v>
      </c>
      <c r="G58" s="56">
        <v>211021.71</v>
      </c>
      <c r="I58" s="276">
        <v>0</v>
      </c>
      <c r="J58" s="276">
        <v>22450</v>
      </c>
      <c r="O58" s="56">
        <v>32373.14</v>
      </c>
      <c r="P58" s="56">
        <v>2378594.3199999998</v>
      </c>
      <c r="Q58" s="100">
        <v>1875517.54</v>
      </c>
      <c r="R58" s="100">
        <v>293200</v>
      </c>
      <c r="S58" s="100">
        <v>201.7</v>
      </c>
      <c r="U58" s="100">
        <v>1466983</v>
      </c>
      <c r="W58" s="100">
        <v>127490</v>
      </c>
      <c r="X58" s="124">
        <v>2019445</v>
      </c>
      <c r="Z58" s="124">
        <v>4415</v>
      </c>
      <c r="AB58" s="124">
        <v>1294960.45</v>
      </c>
      <c r="AC58" s="124">
        <v>278552.56</v>
      </c>
      <c r="AH58" s="290"/>
    </row>
    <row r="59" spans="1:34" x14ac:dyDescent="0.2">
      <c r="A59" s="56" t="s">
        <v>1754</v>
      </c>
      <c r="B59" s="272">
        <v>210692.85</v>
      </c>
      <c r="C59" s="272">
        <v>84795.05</v>
      </c>
      <c r="D59" s="272">
        <v>306411.99</v>
      </c>
      <c r="F59" s="56">
        <v>1688027.71</v>
      </c>
      <c r="G59" s="56">
        <v>481454.63</v>
      </c>
      <c r="I59" s="276">
        <v>4000</v>
      </c>
      <c r="J59" s="276">
        <v>60947.83</v>
      </c>
      <c r="P59" s="56">
        <v>2522084.4900000002</v>
      </c>
      <c r="Q59" s="100">
        <v>1666362.28</v>
      </c>
      <c r="R59" s="100">
        <v>114440</v>
      </c>
      <c r="S59" s="100">
        <v>206.84</v>
      </c>
      <c r="U59" s="100">
        <v>1307467</v>
      </c>
      <c r="W59" s="100">
        <v>148800</v>
      </c>
      <c r="X59" s="124">
        <v>1855479</v>
      </c>
      <c r="AB59" s="124">
        <v>795128.49</v>
      </c>
      <c r="AC59" s="124">
        <v>60830.6</v>
      </c>
      <c r="AH59" s="290"/>
    </row>
    <row r="60" spans="1:34" x14ac:dyDescent="0.2">
      <c r="A60" s="56" t="s">
        <v>1617</v>
      </c>
      <c r="B60" s="272">
        <v>1139624.8400000001</v>
      </c>
      <c r="C60" s="272">
        <v>238936</v>
      </c>
      <c r="D60" s="272">
        <v>64087.44</v>
      </c>
      <c r="F60" s="56">
        <v>378468.72</v>
      </c>
      <c r="G60" s="56">
        <v>537989.06999999995</v>
      </c>
      <c r="I60" s="276">
        <v>1000</v>
      </c>
      <c r="J60" s="276">
        <v>105205</v>
      </c>
      <c r="L60" s="276">
        <v>60.76</v>
      </c>
      <c r="N60" s="56">
        <v>-257111.57</v>
      </c>
      <c r="O60" s="56">
        <v>120636.95</v>
      </c>
      <c r="P60" s="56">
        <v>2222830.3199999998</v>
      </c>
      <c r="Q60" s="100">
        <v>1842761.72</v>
      </c>
      <c r="R60" s="100">
        <v>152518</v>
      </c>
      <c r="S60" s="100">
        <v>2151.1999999999998</v>
      </c>
      <c r="U60" s="100">
        <v>1097526.5</v>
      </c>
      <c r="W60" s="100">
        <v>48000</v>
      </c>
      <c r="X60" s="124">
        <v>1677221.5</v>
      </c>
      <c r="AB60" s="124">
        <v>974972.53</v>
      </c>
      <c r="AC60" s="124">
        <v>207321.78</v>
      </c>
      <c r="AF60" s="124">
        <v>11521</v>
      </c>
      <c r="AH60" s="290"/>
    </row>
    <row r="61" spans="1:34" x14ac:dyDescent="0.2">
      <c r="A61" s="56" t="s">
        <v>1618</v>
      </c>
      <c r="B61" s="272">
        <v>1503885.91</v>
      </c>
      <c r="C61" s="272">
        <v>234268.05</v>
      </c>
      <c r="D61" s="272">
        <v>224063.38</v>
      </c>
      <c r="F61" s="56">
        <v>2781506.5</v>
      </c>
      <c r="G61" s="56">
        <v>1495923.69</v>
      </c>
      <c r="I61" s="276">
        <v>15100</v>
      </c>
      <c r="J61" s="276">
        <v>470080.95</v>
      </c>
      <c r="L61" s="276">
        <v>3231.55</v>
      </c>
      <c r="N61" s="56">
        <v>2261133.75</v>
      </c>
      <c r="O61" s="56">
        <v>3243.52</v>
      </c>
      <c r="P61" s="56">
        <v>3033155.83</v>
      </c>
      <c r="Q61" s="100">
        <v>3705074.85</v>
      </c>
      <c r="R61" s="100">
        <v>722489</v>
      </c>
      <c r="S61" s="100">
        <v>3320.87</v>
      </c>
      <c r="U61" s="100">
        <v>3418670.5</v>
      </c>
      <c r="W61" s="100">
        <v>457742</v>
      </c>
      <c r="X61" s="124">
        <v>4954148.37</v>
      </c>
      <c r="AB61" s="124">
        <v>2684537.57</v>
      </c>
      <c r="AC61" s="124">
        <v>171224.35</v>
      </c>
      <c r="AH61" s="290"/>
    </row>
    <row r="62" spans="1:34" x14ac:dyDescent="0.2">
      <c r="A62" s="56" t="s">
        <v>1619</v>
      </c>
      <c r="B62" s="272">
        <v>171230.76</v>
      </c>
      <c r="C62" s="272">
        <v>161380.19</v>
      </c>
      <c r="D62" s="272">
        <v>363448.51</v>
      </c>
      <c r="F62" s="56">
        <v>782002.52</v>
      </c>
      <c r="G62" s="56">
        <v>577632.85</v>
      </c>
      <c r="I62" s="276">
        <v>0</v>
      </c>
      <c r="J62" s="276">
        <v>350188.45</v>
      </c>
      <c r="L62" s="276">
        <v>240.5</v>
      </c>
      <c r="N62" s="56">
        <v>-189848.3</v>
      </c>
      <c r="P62" s="56">
        <v>2266667.36</v>
      </c>
      <c r="Q62" s="100">
        <v>1754481.51</v>
      </c>
      <c r="S62" s="100">
        <v>1144.8800000000001</v>
      </c>
      <c r="U62" s="100">
        <v>1808388</v>
      </c>
      <c r="W62" s="100">
        <v>15000</v>
      </c>
      <c r="X62" s="124">
        <v>2318932</v>
      </c>
      <c r="AB62" s="124">
        <v>1099636.8899999999</v>
      </c>
      <c r="AC62" s="124">
        <v>259088.68</v>
      </c>
      <c r="AH62" s="290"/>
    </row>
    <row r="63" spans="1:34" x14ac:dyDescent="0.2">
      <c r="A63" s="56" t="s">
        <v>1620</v>
      </c>
      <c r="B63" s="272">
        <v>415665.38</v>
      </c>
      <c r="C63" s="272">
        <v>37349.86</v>
      </c>
      <c r="D63" s="272">
        <v>47524.94</v>
      </c>
      <c r="F63" s="56">
        <v>213401.09</v>
      </c>
      <c r="G63" s="56">
        <v>301310.27</v>
      </c>
      <c r="I63" s="276">
        <v>18525</v>
      </c>
      <c r="J63" s="276">
        <v>31072.05</v>
      </c>
      <c r="L63" s="276">
        <v>1940</v>
      </c>
      <c r="N63" s="56">
        <v>-666800.07999999996</v>
      </c>
      <c r="O63" s="56">
        <v>-10</v>
      </c>
      <c r="P63" s="56">
        <v>1987498.73</v>
      </c>
      <c r="Q63" s="100">
        <v>1091464.33</v>
      </c>
      <c r="R63" s="100">
        <v>210000</v>
      </c>
      <c r="S63" s="100">
        <v>1428.36</v>
      </c>
      <c r="U63" s="100">
        <v>561851</v>
      </c>
      <c r="W63" s="100">
        <v>289900</v>
      </c>
      <c r="X63" s="124">
        <v>1102471</v>
      </c>
      <c r="AB63" s="124">
        <v>1070279.28</v>
      </c>
      <c r="AC63" s="124">
        <v>312069.57</v>
      </c>
      <c r="AF63" s="124">
        <v>6322</v>
      </c>
      <c r="AH63" s="290"/>
    </row>
    <row r="64" spans="1:34" x14ac:dyDescent="0.2">
      <c r="A64" s="56" t="s">
        <v>1621</v>
      </c>
      <c r="B64" s="272">
        <v>362685.39</v>
      </c>
      <c r="C64" s="272">
        <v>16030</v>
      </c>
      <c r="D64" s="272">
        <v>85841.56</v>
      </c>
      <c r="F64" s="56">
        <v>226105.19</v>
      </c>
      <c r="G64" s="56">
        <v>197588.32</v>
      </c>
      <c r="I64" s="276">
        <v>2300</v>
      </c>
      <c r="J64" s="276">
        <v>218740.6</v>
      </c>
      <c r="N64" s="56">
        <v>1210641.8899999999</v>
      </c>
      <c r="O64" s="56">
        <v>22235.29</v>
      </c>
      <c r="P64" s="56">
        <v>132947.94</v>
      </c>
      <c r="Q64" s="100">
        <v>1959420.51</v>
      </c>
      <c r="R64" s="100">
        <v>161982</v>
      </c>
      <c r="S64" s="100">
        <v>1347.36</v>
      </c>
      <c r="U64" s="100">
        <v>1462362</v>
      </c>
      <c r="X64" s="124">
        <v>2392412</v>
      </c>
      <c r="AB64" s="124">
        <v>1294578.7</v>
      </c>
      <c r="AC64" s="124">
        <v>160664.99</v>
      </c>
      <c r="AF64" s="124">
        <v>98031.44</v>
      </c>
      <c r="AH64" s="290"/>
    </row>
    <row r="65" spans="1:34" x14ac:dyDescent="0.2">
      <c r="A65" s="56" t="s">
        <v>1623</v>
      </c>
      <c r="B65" s="272">
        <v>489882.35</v>
      </c>
      <c r="C65" s="272">
        <v>1032608.38</v>
      </c>
      <c r="D65" s="272">
        <v>151107.56</v>
      </c>
      <c r="F65" s="56">
        <v>392156.17</v>
      </c>
      <c r="G65" s="56">
        <v>317170.17</v>
      </c>
      <c r="I65" s="276">
        <v>15936</v>
      </c>
      <c r="J65" s="276">
        <v>47805.47</v>
      </c>
      <c r="L65" s="276">
        <v>5398.97</v>
      </c>
      <c r="N65" s="56">
        <v>159047.67999999999</v>
      </c>
      <c r="P65" s="56">
        <v>2051588.88</v>
      </c>
      <c r="Q65" s="100">
        <v>2118267.5</v>
      </c>
      <c r="R65" s="100">
        <v>419195</v>
      </c>
      <c r="S65" s="100">
        <v>1099.52</v>
      </c>
      <c r="U65" s="100">
        <v>1940600</v>
      </c>
      <c r="W65" s="100">
        <v>246000</v>
      </c>
      <c r="X65" s="124">
        <v>3038905.6</v>
      </c>
      <c r="AB65" s="124">
        <v>1412690.85</v>
      </c>
      <c r="AC65" s="124">
        <v>88164.36</v>
      </c>
      <c r="AF65" s="124">
        <v>28307.58</v>
      </c>
      <c r="AH65" s="290"/>
    </row>
    <row r="66" spans="1:34" x14ac:dyDescent="0.2">
      <c r="A66" s="56" t="s">
        <v>1624</v>
      </c>
      <c r="B66" s="272">
        <v>666034.56000000006</v>
      </c>
      <c r="C66" s="272">
        <v>357868.23</v>
      </c>
      <c r="D66" s="272">
        <v>36347.86</v>
      </c>
      <c r="F66" s="56">
        <v>1210713.55</v>
      </c>
      <c r="G66" s="56">
        <v>245135.76</v>
      </c>
      <c r="I66" s="276">
        <v>2440</v>
      </c>
      <c r="J66" s="276">
        <v>40551.18</v>
      </c>
      <c r="L66" s="276">
        <v>0</v>
      </c>
      <c r="N66" s="56">
        <v>150061.75</v>
      </c>
      <c r="O66" s="56">
        <v>440822.8</v>
      </c>
      <c r="P66" s="56">
        <v>2642678.98</v>
      </c>
      <c r="Q66" s="100">
        <v>1827640.02</v>
      </c>
      <c r="R66" s="100">
        <v>82500</v>
      </c>
      <c r="S66" s="100">
        <v>704.49</v>
      </c>
      <c r="U66" s="100">
        <v>1213289.5</v>
      </c>
      <c r="W66" s="100">
        <v>150700</v>
      </c>
      <c r="X66" s="124">
        <v>1798129.5</v>
      </c>
      <c r="AB66" s="124">
        <v>718705.51</v>
      </c>
      <c r="AC66" s="124">
        <v>251191.65</v>
      </c>
      <c r="AF66" s="124">
        <v>60000</v>
      </c>
      <c r="AH66" s="290"/>
    </row>
    <row r="67" spans="1:34" x14ac:dyDescent="0.2">
      <c r="A67" s="56" t="s">
        <v>1627</v>
      </c>
      <c r="B67" s="272">
        <v>417467.59</v>
      </c>
      <c r="C67" s="272">
        <v>91780</v>
      </c>
      <c r="D67" s="272">
        <v>98638.73</v>
      </c>
      <c r="F67" s="56">
        <v>981750</v>
      </c>
      <c r="G67" s="56">
        <v>401124.18</v>
      </c>
      <c r="I67" s="276">
        <v>2530</v>
      </c>
      <c r="J67" s="276">
        <v>148981.14000000001</v>
      </c>
      <c r="L67" s="276">
        <v>2866.5</v>
      </c>
      <c r="N67" s="56">
        <v>1495810.34</v>
      </c>
      <c r="O67" s="56">
        <v>56146.94</v>
      </c>
      <c r="P67" s="56">
        <v>488812.76</v>
      </c>
      <c r="Q67" s="100">
        <v>1567465.27</v>
      </c>
      <c r="R67" s="100">
        <v>111200</v>
      </c>
      <c r="S67" s="100">
        <v>1509.09</v>
      </c>
      <c r="U67" s="100">
        <v>1241675.8999999999</v>
      </c>
      <c r="W67" s="100">
        <v>21500</v>
      </c>
      <c r="X67" s="124">
        <v>1962395.9</v>
      </c>
      <c r="AB67" s="124">
        <v>987976.04</v>
      </c>
      <c r="AC67" s="124">
        <v>120341.5</v>
      </c>
      <c r="AF67" s="124">
        <v>6202</v>
      </c>
      <c r="AH67" s="290"/>
    </row>
    <row r="68" spans="1:34" x14ac:dyDescent="0.2">
      <c r="A68" s="56" t="s">
        <v>1628</v>
      </c>
      <c r="B68" s="272">
        <v>374906.31</v>
      </c>
      <c r="C68" s="272">
        <v>87821</v>
      </c>
      <c r="D68" s="272">
        <v>116342.21</v>
      </c>
      <c r="F68" s="56">
        <v>863494.93</v>
      </c>
      <c r="G68" s="56">
        <v>733561.26</v>
      </c>
      <c r="I68" s="276">
        <v>28504</v>
      </c>
      <c r="J68" s="276">
        <v>70173.97</v>
      </c>
      <c r="L68" s="276">
        <v>1510.71</v>
      </c>
      <c r="P68" s="56">
        <v>3470807.02</v>
      </c>
      <c r="Q68" s="100">
        <v>1177682.04</v>
      </c>
      <c r="R68" s="100">
        <v>35700</v>
      </c>
      <c r="U68" s="100">
        <v>1458620</v>
      </c>
      <c r="X68" s="124">
        <v>1849410</v>
      </c>
      <c r="AB68" s="124">
        <v>1003462.43</v>
      </c>
      <c r="AC68" s="124">
        <v>51123.6</v>
      </c>
      <c r="AH68" s="290"/>
    </row>
    <row r="69" spans="1:34" x14ac:dyDescent="0.2">
      <c r="A69" s="56" t="s">
        <v>1629</v>
      </c>
      <c r="B69" s="272">
        <v>112799.84</v>
      </c>
      <c r="C69" s="272">
        <v>77264.39</v>
      </c>
      <c r="D69" s="272">
        <v>52476.52</v>
      </c>
      <c r="F69" s="56">
        <v>179672.38</v>
      </c>
      <c r="G69" s="56">
        <v>688183.24</v>
      </c>
      <c r="I69" s="276">
        <v>65600</v>
      </c>
      <c r="J69" s="276">
        <v>48139.05</v>
      </c>
      <c r="N69" s="56">
        <v>-249218.14</v>
      </c>
      <c r="O69" s="56">
        <v>13366.42</v>
      </c>
      <c r="P69" s="56">
        <v>1201384.94</v>
      </c>
      <c r="Q69" s="100">
        <v>130917.08</v>
      </c>
      <c r="U69" s="100">
        <v>416503.9</v>
      </c>
      <c r="W69" s="100">
        <v>22500</v>
      </c>
      <c r="X69" s="124">
        <v>481297.9</v>
      </c>
      <c r="AB69" s="124">
        <v>50934.41</v>
      </c>
      <c r="AC69" s="124">
        <v>5746.57</v>
      </c>
      <c r="AF69" s="124">
        <v>868</v>
      </c>
      <c r="AH69" s="290"/>
    </row>
    <row r="70" spans="1:34" x14ac:dyDescent="0.2">
      <c r="A70" s="56" t="s">
        <v>1631</v>
      </c>
      <c r="B70" s="272">
        <v>177885.29</v>
      </c>
      <c r="C70" s="272">
        <v>857796.2</v>
      </c>
      <c r="D70" s="272">
        <v>47646.48</v>
      </c>
      <c r="F70" s="56">
        <v>367005.64</v>
      </c>
      <c r="G70" s="56">
        <v>235394.13</v>
      </c>
      <c r="I70" s="276">
        <v>0</v>
      </c>
      <c r="J70" s="276">
        <v>147680</v>
      </c>
      <c r="L70" s="276">
        <v>901.78</v>
      </c>
      <c r="N70" s="56">
        <v>-1467504.99</v>
      </c>
      <c r="O70" s="56">
        <v>261932.6</v>
      </c>
      <c r="P70" s="56">
        <v>2538134.58</v>
      </c>
      <c r="Q70" s="100">
        <v>1616982.61</v>
      </c>
      <c r="R70" s="100">
        <v>184190</v>
      </c>
      <c r="S70" s="100">
        <v>586.63</v>
      </c>
      <c r="U70" s="100">
        <v>1656305.5</v>
      </c>
      <c r="W70" s="100">
        <v>271005</v>
      </c>
      <c r="X70" s="124">
        <v>2231049.5</v>
      </c>
      <c r="AB70" s="124">
        <v>1218341.74</v>
      </c>
      <c r="AC70" s="124">
        <v>25937.73</v>
      </c>
      <c r="AF70" s="124">
        <v>16850</v>
      </c>
      <c r="AH70" s="290"/>
    </row>
    <row r="71" spans="1:34" x14ac:dyDescent="0.2">
      <c r="A71" s="56" t="s">
        <v>1632</v>
      </c>
      <c r="B71" s="272">
        <v>440758.16</v>
      </c>
      <c r="C71" s="272">
        <v>221900</v>
      </c>
      <c r="D71" s="272">
        <v>64942.67</v>
      </c>
      <c r="F71" s="56">
        <v>378038.16</v>
      </c>
      <c r="G71" s="56">
        <v>468908.98</v>
      </c>
      <c r="I71" s="276">
        <v>4900</v>
      </c>
      <c r="J71" s="276">
        <v>145600</v>
      </c>
      <c r="N71" s="56">
        <v>-705836</v>
      </c>
      <c r="P71" s="56">
        <v>1881601.57</v>
      </c>
      <c r="Q71" s="100">
        <v>1790346.61</v>
      </c>
      <c r="R71" s="100">
        <v>238505</v>
      </c>
      <c r="S71" s="100">
        <v>851.89</v>
      </c>
      <c r="U71" s="100">
        <v>1357471.5</v>
      </c>
      <c r="X71" s="124">
        <v>2077905.5</v>
      </c>
      <c r="AB71" s="124">
        <v>776737.75</v>
      </c>
      <c r="AC71" s="124">
        <v>125224.35</v>
      </c>
      <c r="AH71" s="290"/>
    </row>
    <row r="72" spans="1:34" x14ac:dyDescent="0.2">
      <c r="A72" s="56" t="s">
        <v>1633</v>
      </c>
      <c r="B72" s="272">
        <v>332457.42</v>
      </c>
      <c r="C72" s="272">
        <v>160959.75</v>
      </c>
      <c r="D72" s="272">
        <v>40384.75</v>
      </c>
      <c r="F72" s="56">
        <v>594780.04</v>
      </c>
      <c r="G72" s="56">
        <v>190197.84</v>
      </c>
      <c r="I72" s="276">
        <v>4245</v>
      </c>
      <c r="J72" s="276">
        <v>22343.89</v>
      </c>
      <c r="L72" s="276">
        <v>2430</v>
      </c>
      <c r="N72" s="56">
        <v>-1533282.62</v>
      </c>
      <c r="P72" s="56">
        <v>2618687.59</v>
      </c>
      <c r="Q72" s="100">
        <v>1583740.98</v>
      </c>
      <c r="R72" s="100">
        <v>71790</v>
      </c>
      <c r="S72" s="100">
        <v>1001.42</v>
      </c>
      <c r="U72" s="100">
        <v>736332</v>
      </c>
      <c r="W72" s="100">
        <v>109500</v>
      </c>
      <c r="X72" s="124">
        <v>1417826</v>
      </c>
      <c r="AB72" s="124">
        <v>669151.62</v>
      </c>
      <c r="AC72" s="124">
        <v>152882.03</v>
      </c>
      <c r="AF72" s="124">
        <v>25210.81</v>
      </c>
      <c r="AH72" s="290"/>
    </row>
    <row r="73" spans="1:34" x14ac:dyDescent="0.2">
      <c r="A73" s="56" t="s">
        <v>1634</v>
      </c>
      <c r="B73" s="272">
        <v>291106.26</v>
      </c>
      <c r="C73" s="272">
        <v>206452.43</v>
      </c>
      <c r="D73" s="272">
        <v>34321.42</v>
      </c>
      <c r="F73" s="56">
        <v>32089.360000000001</v>
      </c>
      <c r="G73" s="56">
        <v>143554.79</v>
      </c>
      <c r="I73" s="276">
        <v>122000</v>
      </c>
      <c r="J73" s="276">
        <v>54348.2</v>
      </c>
      <c r="L73" s="276">
        <v>820</v>
      </c>
      <c r="N73" s="56">
        <v>-973911.29</v>
      </c>
      <c r="O73" s="56">
        <v>-206003.20000000001</v>
      </c>
      <c r="P73" s="56">
        <v>2255161.35</v>
      </c>
      <c r="Q73" s="100">
        <v>995766.68</v>
      </c>
      <c r="R73" s="100">
        <v>165000</v>
      </c>
      <c r="S73" s="100">
        <v>782.7</v>
      </c>
      <c r="U73" s="100">
        <v>1209254.5</v>
      </c>
      <c r="W73" s="100">
        <v>304800</v>
      </c>
      <c r="X73" s="124">
        <v>1455854.5</v>
      </c>
      <c r="AB73" s="124">
        <v>1102100.77</v>
      </c>
      <c r="AC73" s="124">
        <v>96888.61</v>
      </c>
      <c r="AD73" s="124">
        <v>447387.21</v>
      </c>
      <c r="AF73" s="124">
        <v>12401</v>
      </c>
      <c r="AH73" s="290"/>
    </row>
    <row r="74" spans="1:34" x14ac:dyDescent="0.2">
      <c r="A74" s="56" t="s">
        <v>1635</v>
      </c>
      <c r="B74" s="272">
        <v>266473.61</v>
      </c>
      <c r="C74" s="272">
        <v>749799.84</v>
      </c>
      <c r="D74" s="272">
        <v>42875.55</v>
      </c>
      <c r="F74" s="56">
        <v>726533.15</v>
      </c>
      <c r="G74" s="56">
        <v>181900</v>
      </c>
      <c r="I74" s="276">
        <v>2200</v>
      </c>
      <c r="J74" s="276">
        <v>198258.45</v>
      </c>
      <c r="L74" s="276">
        <v>144.03</v>
      </c>
      <c r="N74" s="56">
        <v>-352141.25</v>
      </c>
      <c r="O74" s="56">
        <v>134185.57999999999</v>
      </c>
      <c r="P74" s="56">
        <v>2065017.96</v>
      </c>
      <c r="Q74" s="100">
        <v>1801262.1</v>
      </c>
      <c r="S74" s="100">
        <v>1251.6099999999999</v>
      </c>
      <c r="U74" s="100">
        <v>1126212.5</v>
      </c>
      <c r="W74" s="100">
        <v>90800.18</v>
      </c>
      <c r="X74" s="124">
        <v>2041372.5</v>
      </c>
      <c r="AB74" s="124">
        <v>889246.09</v>
      </c>
      <c r="AC74" s="124">
        <v>113969.42</v>
      </c>
      <c r="AF74" s="124">
        <v>23972</v>
      </c>
      <c r="AH74" s="290"/>
    </row>
    <row r="75" spans="1:34" x14ac:dyDescent="0.2">
      <c r="A75" s="56" t="s">
        <v>1636</v>
      </c>
      <c r="B75" s="272">
        <v>504448.96</v>
      </c>
      <c r="C75" s="272">
        <v>865253.26</v>
      </c>
      <c r="D75" s="272">
        <v>247218.16</v>
      </c>
      <c r="F75" s="56">
        <v>398806.35</v>
      </c>
      <c r="G75" s="56">
        <v>840683</v>
      </c>
      <c r="I75" s="276">
        <v>13630</v>
      </c>
      <c r="J75" s="276">
        <v>198976.51</v>
      </c>
      <c r="L75" s="276">
        <v>3476</v>
      </c>
      <c r="N75" s="56">
        <v>454937.14</v>
      </c>
      <c r="O75" s="56">
        <v>-281773.74</v>
      </c>
      <c r="P75" s="56">
        <v>2127187.88</v>
      </c>
      <c r="Q75" s="100">
        <v>2571778.9700000002</v>
      </c>
      <c r="R75" s="100">
        <v>109900</v>
      </c>
      <c r="S75" s="100">
        <v>2289.42</v>
      </c>
      <c r="U75" s="100">
        <v>1306097.5</v>
      </c>
      <c r="W75" s="100">
        <v>286100</v>
      </c>
      <c r="X75" s="124">
        <v>2529404.5</v>
      </c>
      <c r="Z75" s="124">
        <v>8184</v>
      </c>
      <c r="AB75" s="124">
        <v>825792.73</v>
      </c>
      <c r="AC75" s="124">
        <v>347748.27</v>
      </c>
      <c r="AF75" s="124">
        <v>17780.45</v>
      </c>
      <c r="AH75" s="290"/>
    </row>
    <row r="76" spans="1:34" x14ac:dyDescent="0.2">
      <c r="A76" s="56" t="s">
        <v>1770</v>
      </c>
      <c r="B76" s="272">
        <v>831208.51</v>
      </c>
      <c r="C76" s="272">
        <v>378653.75</v>
      </c>
      <c r="D76" s="272">
        <v>72604.820000000007</v>
      </c>
      <c r="F76" s="56">
        <v>930962.68</v>
      </c>
      <c r="G76" s="56">
        <v>893881.36</v>
      </c>
      <c r="I76" s="276">
        <v>5295</v>
      </c>
      <c r="J76" s="276">
        <v>62000.94</v>
      </c>
      <c r="O76" s="56">
        <v>313195.21999999997</v>
      </c>
      <c r="P76" s="56">
        <v>3692657.78</v>
      </c>
      <c r="Q76" s="100">
        <v>2315624.7799999998</v>
      </c>
      <c r="R76" s="100">
        <v>80360</v>
      </c>
      <c r="S76" s="100">
        <v>1993.23</v>
      </c>
      <c r="U76" s="100">
        <v>1062550</v>
      </c>
      <c r="W76" s="100">
        <v>153300</v>
      </c>
      <c r="X76" s="124">
        <v>1765050</v>
      </c>
      <c r="AB76" s="124">
        <v>908519.34</v>
      </c>
      <c r="AC76" s="124">
        <v>264784.95</v>
      </c>
      <c r="AF76" s="124">
        <v>19857</v>
      </c>
      <c r="AH76" s="290"/>
    </row>
    <row r="77" spans="1:34" x14ac:dyDescent="0.2">
      <c r="A77" s="56" t="s">
        <v>1637</v>
      </c>
      <c r="B77" s="272">
        <v>101297.86</v>
      </c>
      <c r="C77" s="272">
        <v>115969</v>
      </c>
      <c r="D77" s="272">
        <v>36441.370000000003</v>
      </c>
      <c r="F77" s="56">
        <v>2815289</v>
      </c>
      <c r="G77" s="56">
        <v>95101.62</v>
      </c>
      <c r="I77" s="276">
        <v>3000</v>
      </c>
      <c r="J77" s="276">
        <v>182484.53</v>
      </c>
      <c r="K77" s="276">
        <v>242300</v>
      </c>
      <c r="O77" s="56">
        <v>535629.29</v>
      </c>
      <c r="P77" s="56">
        <v>2241713.0099999998</v>
      </c>
      <c r="Q77" s="100">
        <v>1019398.19</v>
      </c>
      <c r="S77" s="100">
        <v>663.18</v>
      </c>
      <c r="U77" s="100">
        <v>964632</v>
      </c>
      <c r="W77" s="100">
        <v>152240</v>
      </c>
      <c r="X77" s="124">
        <v>1561172</v>
      </c>
      <c r="AB77" s="124">
        <v>980388.73</v>
      </c>
      <c r="AC77" s="124">
        <v>284757.63</v>
      </c>
      <c r="AF77" s="124">
        <v>49830.94</v>
      </c>
      <c r="AH77" s="290"/>
    </row>
    <row r="78" spans="1:34" x14ac:dyDescent="0.2">
      <c r="A78" s="56" t="s">
        <v>1638</v>
      </c>
      <c r="B78" s="272">
        <v>127921.05</v>
      </c>
      <c r="C78" s="272">
        <v>52717</v>
      </c>
      <c r="D78" s="272">
        <v>35975.65</v>
      </c>
      <c r="F78" s="56">
        <v>791808.64</v>
      </c>
      <c r="G78" s="56">
        <v>491196.14</v>
      </c>
      <c r="I78" s="276">
        <v>2500</v>
      </c>
      <c r="J78" s="276">
        <v>161545.31</v>
      </c>
      <c r="K78" s="276">
        <v>77070</v>
      </c>
      <c r="L78" s="276">
        <v>31974.54</v>
      </c>
      <c r="O78" s="56">
        <v>-295703.48</v>
      </c>
      <c r="P78" s="56">
        <v>1881918.88</v>
      </c>
      <c r="Q78" s="100">
        <v>1662386.55</v>
      </c>
      <c r="S78" s="100">
        <v>479.24</v>
      </c>
      <c r="U78" s="100">
        <v>1901979.25</v>
      </c>
      <c r="W78" s="100">
        <v>103600</v>
      </c>
      <c r="X78" s="124">
        <v>2628449.25</v>
      </c>
      <c r="AB78" s="124">
        <v>875016.76</v>
      </c>
      <c r="AC78" s="124">
        <v>285318.8</v>
      </c>
      <c r="AF78" s="124">
        <v>173850</v>
      </c>
      <c r="AH78" s="290"/>
    </row>
    <row r="79" spans="1:34" x14ac:dyDescent="0.2">
      <c r="A79" s="56" t="s">
        <v>1639</v>
      </c>
      <c r="B79" s="272">
        <v>61746.47</v>
      </c>
      <c r="C79" s="272">
        <v>19252.5</v>
      </c>
      <c r="D79" s="272">
        <v>46579.46</v>
      </c>
      <c r="F79" s="56">
        <v>776019.24</v>
      </c>
      <c r="G79" s="56">
        <v>1181978.93</v>
      </c>
      <c r="I79" s="276">
        <v>3500</v>
      </c>
      <c r="J79" s="276">
        <v>71550</v>
      </c>
      <c r="K79" s="276">
        <v>51300</v>
      </c>
      <c r="M79" s="56">
        <v>5000</v>
      </c>
      <c r="O79" s="56">
        <v>211939.61</v>
      </c>
      <c r="P79" s="56">
        <v>1941230.36</v>
      </c>
      <c r="Q79" s="100">
        <v>1102234.25</v>
      </c>
      <c r="R79" s="100">
        <v>322490</v>
      </c>
      <c r="S79" s="100">
        <v>360.33</v>
      </c>
      <c r="U79" s="100">
        <v>1232466</v>
      </c>
      <c r="W79" s="100">
        <v>261810.72</v>
      </c>
      <c r="X79" s="124">
        <v>1844985</v>
      </c>
      <c r="AB79" s="124">
        <v>895724.16</v>
      </c>
      <c r="AC79" s="124">
        <v>172197.51</v>
      </c>
      <c r="AF79" s="124">
        <v>154088</v>
      </c>
      <c r="AH79" s="290"/>
    </row>
    <row r="80" spans="1:34" x14ac:dyDescent="0.2">
      <c r="A80" s="56" t="s">
        <v>1640</v>
      </c>
      <c r="B80" s="272">
        <v>211315.67</v>
      </c>
      <c r="C80" s="272">
        <v>30803</v>
      </c>
      <c r="D80" s="272">
        <v>76835.55</v>
      </c>
      <c r="F80" s="56">
        <v>369886.28</v>
      </c>
      <c r="G80" s="56">
        <v>61319.23</v>
      </c>
      <c r="I80" s="276">
        <v>0</v>
      </c>
      <c r="J80" s="276">
        <v>148403.51</v>
      </c>
      <c r="M80" s="56">
        <v>5000</v>
      </c>
      <c r="N80" s="56">
        <v>-1140722.08</v>
      </c>
      <c r="P80" s="56">
        <v>1940061.77</v>
      </c>
      <c r="Q80" s="100">
        <v>1761550.44</v>
      </c>
      <c r="R80" s="100">
        <v>206000</v>
      </c>
      <c r="S80" s="100">
        <v>610.63</v>
      </c>
      <c r="U80" s="100">
        <v>1743663</v>
      </c>
      <c r="W80" s="100">
        <v>235000</v>
      </c>
      <c r="X80" s="124">
        <v>2804088</v>
      </c>
      <c r="AB80" s="124">
        <v>1111843.29</v>
      </c>
      <c r="AC80" s="124">
        <v>159893.25</v>
      </c>
      <c r="AF80" s="124">
        <v>67300</v>
      </c>
      <c r="AH80" s="290"/>
    </row>
    <row r="81" spans="1:34" x14ac:dyDescent="0.2">
      <c r="A81" s="56" t="s">
        <v>1641</v>
      </c>
      <c r="B81" s="272">
        <v>175371.56</v>
      </c>
      <c r="C81" s="272">
        <v>20884</v>
      </c>
      <c r="D81" s="272">
        <v>44962</v>
      </c>
      <c r="F81" s="56">
        <v>307002</v>
      </c>
      <c r="G81" s="56">
        <v>-242866.22</v>
      </c>
      <c r="I81" s="276">
        <v>344435.7</v>
      </c>
      <c r="J81" s="276">
        <v>124259.66</v>
      </c>
      <c r="K81" s="276">
        <v>1600</v>
      </c>
      <c r="M81" s="56">
        <v>5000</v>
      </c>
      <c r="O81" s="56">
        <v>-1448017.05</v>
      </c>
      <c r="P81" s="56">
        <v>2076384.94</v>
      </c>
      <c r="Q81" s="100">
        <v>1196312.8</v>
      </c>
      <c r="R81" s="100">
        <v>100000</v>
      </c>
      <c r="S81" s="100">
        <v>412.69</v>
      </c>
      <c r="U81" s="100">
        <v>1150468.07</v>
      </c>
      <c r="W81" s="100">
        <v>89060</v>
      </c>
      <c r="X81" s="124">
        <v>1598178.07</v>
      </c>
      <c r="AB81" s="124">
        <v>1015591.48</v>
      </c>
      <c r="AC81" s="124">
        <v>446787.63</v>
      </c>
      <c r="AF81" s="124">
        <v>63436.29</v>
      </c>
      <c r="AH81" s="290"/>
    </row>
    <row r="82" spans="1:34" x14ac:dyDescent="0.2">
      <c r="A82" s="56" t="s">
        <v>1642</v>
      </c>
      <c r="B82" s="272">
        <v>364053.48</v>
      </c>
      <c r="C82" s="272">
        <v>0</v>
      </c>
      <c r="D82" s="272">
        <v>126560.73</v>
      </c>
      <c r="F82" s="56">
        <v>36528.32</v>
      </c>
      <c r="G82" s="56">
        <v>312460.23</v>
      </c>
      <c r="I82" s="276">
        <v>0</v>
      </c>
      <c r="J82" s="276">
        <v>153319.04999999999</v>
      </c>
      <c r="K82" s="276">
        <v>70000</v>
      </c>
      <c r="M82" s="56">
        <v>10000</v>
      </c>
      <c r="O82" s="56">
        <v>-997051.67</v>
      </c>
      <c r="P82" s="56">
        <v>1879892.65</v>
      </c>
      <c r="Q82" s="100">
        <v>1216312.5</v>
      </c>
      <c r="S82" s="100">
        <v>822.85</v>
      </c>
      <c r="U82" s="100">
        <v>553301.5</v>
      </c>
      <c r="W82" s="100">
        <v>16300</v>
      </c>
      <c r="X82" s="124">
        <v>1035896.5</v>
      </c>
      <c r="Z82" s="124">
        <v>7140</v>
      </c>
      <c r="AB82" s="124">
        <v>736044.51</v>
      </c>
      <c r="AC82" s="124">
        <v>226178.11</v>
      </c>
      <c r="AH82" s="290"/>
    </row>
    <row r="83" spans="1:34" x14ac:dyDescent="0.2">
      <c r="A83" s="56" t="s">
        <v>1643</v>
      </c>
      <c r="B83" s="272">
        <v>198911.71</v>
      </c>
      <c r="C83" s="272">
        <v>45893.15</v>
      </c>
      <c r="D83" s="272">
        <v>35360.620000000003</v>
      </c>
      <c r="F83" s="56">
        <v>323317.26</v>
      </c>
      <c r="G83" s="56">
        <v>245074.2</v>
      </c>
      <c r="I83" s="276">
        <v>0</v>
      </c>
      <c r="J83" s="276">
        <v>67467.58</v>
      </c>
      <c r="K83" s="276">
        <v>40230</v>
      </c>
      <c r="L83" s="276">
        <v>0</v>
      </c>
      <c r="O83" s="56">
        <v>-830107.11</v>
      </c>
      <c r="P83" s="56">
        <v>1840507.51</v>
      </c>
      <c r="Q83" s="100">
        <v>953239.93</v>
      </c>
      <c r="S83" s="100">
        <v>714.09</v>
      </c>
      <c r="U83" s="100">
        <v>1942633</v>
      </c>
      <c r="W83" s="100">
        <v>25700</v>
      </c>
      <c r="X83" s="124">
        <v>2297523</v>
      </c>
      <c r="AB83" s="124">
        <v>667564.68999999994</v>
      </c>
      <c r="AC83" s="124">
        <v>92040.37</v>
      </c>
      <c r="AF83" s="124">
        <v>74950</v>
      </c>
      <c r="AH83" s="290"/>
    </row>
    <row r="84" spans="1:34" x14ac:dyDescent="0.2">
      <c r="A84" s="56" t="s">
        <v>1644</v>
      </c>
      <c r="B84" s="272">
        <v>12195.43</v>
      </c>
      <c r="C84" s="272">
        <v>30411</v>
      </c>
      <c r="D84" s="272">
        <v>46747</v>
      </c>
      <c r="F84" s="56">
        <v>729776.03</v>
      </c>
      <c r="G84" s="56">
        <v>81524.73</v>
      </c>
      <c r="I84" s="276">
        <v>48055</v>
      </c>
      <c r="J84" s="276">
        <v>66464.84</v>
      </c>
      <c r="K84" s="276">
        <v>5000</v>
      </c>
      <c r="L84" s="276">
        <v>67500</v>
      </c>
      <c r="N84" s="56">
        <v>-1687841.73</v>
      </c>
      <c r="O84" s="56">
        <v>-500.27</v>
      </c>
      <c r="P84" s="56">
        <v>2651073.88</v>
      </c>
      <c r="Q84" s="100">
        <v>852844.47</v>
      </c>
      <c r="R84" s="100">
        <v>38460</v>
      </c>
      <c r="S84" s="100">
        <v>358.24</v>
      </c>
      <c r="U84" s="100">
        <v>857004</v>
      </c>
      <c r="W84" s="100">
        <v>89027.94</v>
      </c>
      <c r="X84" s="124">
        <v>1182304</v>
      </c>
      <c r="AB84" s="124">
        <v>739872.51</v>
      </c>
      <c r="AC84" s="124">
        <v>60453.42</v>
      </c>
      <c r="AF84" s="124">
        <v>73380.25</v>
      </c>
      <c r="AH84" s="290"/>
    </row>
    <row r="85" spans="1:34" x14ac:dyDescent="0.2">
      <c r="A85" s="56" t="s">
        <v>1755</v>
      </c>
      <c r="B85" s="272">
        <v>26270.639999999999</v>
      </c>
      <c r="C85" s="272">
        <v>43405</v>
      </c>
      <c r="D85" s="272">
        <v>17298.75</v>
      </c>
      <c r="F85" s="56">
        <v>509250.55</v>
      </c>
      <c r="G85" s="56">
        <v>264657.37</v>
      </c>
      <c r="I85" s="276">
        <v>6400.3</v>
      </c>
      <c r="J85" s="276">
        <v>143101</v>
      </c>
      <c r="K85" s="276">
        <v>42500</v>
      </c>
      <c r="M85" s="56">
        <v>15000</v>
      </c>
      <c r="P85" s="56">
        <v>3200752.69</v>
      </c>
      <c r="Q85" s="100">
        <v>1030179.42</v>
      </c>
      <c r="R85" s="100">
        <v>145180</v>
      </c>
      <c r="S85" s="100">
        <v>1027.3800000000001</v>
      </c>
      <c r="U85" s="100">
        <v>810025</v>
      </c>
      <c r="W85" s="100">
        <v>37500</v>
      </c>
      <c r="X85" s="124">
        <v>1285835</v>
      </c>
      <c r="AB85" s="124">
        <v>923841.11</v>
      </c>
      <c r="AC85" s="124">
        <v>259469.72</v>
      </c>
      <c r="AF85" s="124">
        <v>166942</v>
      </c>
      <c r="AH85" s="290"/>
    </row>
    <row r="86" spans="1:34" x14ac:dyDescent="0.2">
      <c r="A86" s="56" t="s">
        <v>1645</v>
      </c>
      <c r="B86" s="272">
        <v>325128.46000000002</v>
      </c>
      <c r="C86" s="272">
        <v>13916</v>
      </c>
      <c r="D86" s="272">
        <v>76702.53</v>
      </c>
      <c r="F86" s="56">
        <v>289515.17</v>
      </c>
      <c r="G86" s="56">
        <v>1111316.08</v>
      </c>
      <c r="I86" s="276">
        <v>0</v>
      </c>
      <c r="J86" s="276">
        <v>60996.25</v>
      </c>
      <c r="L86" s="276">
        <v>17.29</v>
      </c>
      <c r="M86" s="56">
        <v>66488</v>
      </c>
      <c r="O86" s="56">
        <v>232540.81</v>
      </c>
      <c r="P86" s="56">
        <v>1975689.39</v>
      </c>
      <c r="Q86" s="100">
        <v>1515009.89</v>
      </c>
      <c r="R86" s="100">
        <v>179900</v>
      </c>
      <c r="S86" s="100">
        <v>702.97</v>
      </c>
      <c r="U86" s="100">
        <v>1250524</v>
      </c>
      <c r="W86" s="100">
        <v>113815</v>
      </c>
      <c r="X86" s="124">
        <v>2071684</v>
      </c>
      <c r="Z86" s="124">
        <v>1800</v>
      </c>
      <c r="AB86" s="124">
        <v>745118.22</v>
      </c>
      <c r="AC86" s="124">
        <v>428123.66</v>
      </c>
      <c r="AH86" s="290"/>
    </row>
    <row r="87" spans="1:34" ht="15" customHeight="1" x14ac:dyDescent="0.2">
      <c r="A87" s="56" t="s">
        <v>1646</v>
      </c>
      <c r="B87" s="272">
        <v>1401751.56</v>
      </c>
      <c r="C87" s="272">
        <v>88367.12</v>
      </c>
      <c r="D87" s="272">
        <v>70033.05</v>
      </c>
      <c r="F87" s="56">
        <v>1883424.42</v>
      </c>
      <c r="G87" s="56">
        <v>950361.47</v>
      </c>
      <c r="I87" s="276">
        <v>2000</v>
      </c>
      <c r="J87" s="276">
        <v>64578.07</v>
      </c>
      <c r="L87" s="276">
        <v>18.690000000000001</v>
      </c>
      <c r="M87" s="56">
        <v>496603</v>
      </c>
      <c r="O87" s="56">
        <v>198957.28</v>
      </c>
      <c r="P87" s="56">
        <v>3812204.74</v>
      </c>
      <c r="Q87" s="100">
        <v>2599923.69</v>
      </c>
      <c r="R87" s="100">
        <v>191381</v>
      </c>
      <c r="S87" s="100">
        <v>928.83</v>
      </c>
      <c r="U87" s="100">
        <v>1023022.1</v>
      </c>
      <c r="W87" s="100">
        <v>761940</v>
      </c>
      <c r="X87" s="124">
        <v>2117440.1</v>
      </c>
      <c r="Z87" s="124">
        <v>8942</v>
      </c>
      <c r="AB87" s="124">
        <v>1104245.6599999999</v>
      </c>
      <c r="AC87" s="124">
        <v>470605.54</v>
      </c>
      <c r="AH87" s="290"/>
    </row>
    <row r="88" spans="1:34" x14ac:dyDescent="0.2">
      <c r="A88" s="56" t="s">
        <v>1647</v>
      </c>
      <c r="B88" s="272">
        <v>583463.72</v>
      </c>
      <c r="C88" s="272">
        <v>27113</v>
      </c>
      <c r="D88" s="272">
        <v>32960.17</v>
      </c>
      <c r="F88" s="56">
        <v>1824926.38</v>
      </c>
      <c r="G88" s="56">
        <v>765353.02</v>
      </c>
      <c r="I88" s="276">
        <v>7900</v>
      </c>
      <c r="J88" s="276">
        <v>62472.85</v>
      </c>
      <c r="L88" s="276">
        <v>70200</v>
      </c>
      <c r="M88" s="56">
        <v>6800</v>
      </c>
      <c r="O88" s="56">
        <v>208950.49</v>
      </c>
      <c r="P88" s="56">
        <v>3564237.85</v>
      </c>
      <c r="Q88" s="100">
        <v>1957895.05</v>
      </c>
      <c r="R88" s="100">
        <v>58460</v>
      </c>
      <c r="S88" s="100">
        <v>752.05</v>
      </c>
      <c r="U88" s="100">
        <v>1077358.72</v>
      </c>
      <c r="W88" s="100">
        <v>587280</v>
      </c>
      <c r="X88" s="124">
        <v>1938118.72</v>
      </c>
      <c r="Z88" s="124">
        <v>4000</v>
      </c>
      <c r="AB88" s="124">
        <v>1185094.82</v>
      </c>
      <c r="AC88" s="124">
        <v>345264.1</v>
      </c>
      <c r="AH88" s="290"/>
    </row>
    <row r="89" spans="1:34" x14ac:dyDescent="0.2">
      <c r="A89" s="56" t="s">
        <v>1648</v>
      </c>
      <c r="B89" s="272">
        <v>757320.28</v>
      </c>
      <c r="C89" s="272">
        <v>67459</v>
      </c>
      <c r="D89" s="272">
        <v>88213.91</v>
      </c>
      <c r="F89" s="56">
        <v>1103683.07</v>
      </c>
      <c r="G89" s="56">
        <v>562908.67000000004</v>
      </c>
      <c r="I89" s="276">
        <v>0</v>
      </c>
      <c r="J89" s="276">
        <v>49842.82</v>
      </c>
      <c r="M89" s="56">
        <v>244769.09</v>
      </c>
      <c r="O89" s="56">
        <v>256885.33</v>
      </c>
      <c r="P89" s="56">
        <v>2080906</v>
      </c>
      <c r="Q89" s="100">
        <v>1626514.66</v>
      </c>
      <c r="R89" s="100">
        <v>214140</v>
      </c>
      <c r="S89" s="100">
        <v>899.28</v>
      </c>
      <c r="U89" s="100">
        <v>1968827</v>
      </c>
      <c r="W89" s="100">
        <v>350229</v>
      </c>
      <c r="X89" s="124">
        <v>2828555</v>
      </c>
      <c r="Z89" s="124">
        <v>12080</v>
      </c>
      <c r="AB89" s="124">
        <v>961602.03</v>
      </c>
      <c r="AC89" s="124">
        <v>329522.61</v>
      </c>
      <c r="AF89" s="124">
        <v>500</v>
      </c>
      <c r="AH89" s="290"/>
    </row>
    <row r="90" spans="1:34" x14ac:dyDescent="0.2">
      <c r="A90" s="56" t="s">
        <v>1649</v>
      </c>
      <c r="B90" s="272">
        <v>556379.06999999995</v>
      </c>
      <c r="C90" s="272">
        <v>38719.5</v>
      </c>
      <c r="D90" s="272">
        <v>151204.51</v>
      </c>
      <c r="F90" s="56">
        <v>1095307.67</v>
      </c>
      <c r="G90" s="56">
        <v>404090.37</v>
      </c>
      <c r="I90" s="276">
        <v>0</v>
      </c>
      <c r="J90" s="276">
        <v>44684.91</v>
      </c>
      <c r="L90" s="276">
        <v>31.5</v>
      </c>
      <c r="M90" s="56">
        <v>10000</v>
      </c>
      <c r="O90" s="56">
        <v>165214.85999999999</v>
      </c>
      <c r="P90" s="56">
        <v>2304026.96</v>
      </c>
      <c r="Q90" s="100">
        <v>1610852.98</v>
      </c>
      <c r="R90" s="100">
        <v>217100</v>
      </c>
      <c r="S90" s="100">
        <v>963.71</v>
      </c>
      <c r="U90" s="100">
        <v>464194.5</v>
      </c>
      <c r="W90" s="100">
        <v>105943</v>
      </c>
      <c r="X90" s="124">
        <v>1319642.5</v>
      </c>
      <c r="AB90" s="124">
        <v>678261.47</v>
      </c>
      <c r="AC90" s="124">
        <v>251407.58</v>
      </c>
      <c r="AH90" s="290"/>
    </row>
    <row r="91" spans="1:34" x14ac:dyDescent="0.2">
      <c r="A91" s="56" t="s">
        <v>1650</v>
      </c>
      <c r="B91" s="272">
        <v>957886.72</v>
      </c>
      <c r="C91" s="272">
        <v>96542</v>
      </c>
      <c r="D91" s="272">
        <v>183718</v>
      </c>
      <c r="F91" s="56">
        <v>709593.79</v>
      </c>
      <c r="G91" s="56">
        <v>1087896.71</v>
      </c>
      <c r="I91" s="276">
        <v>200000</v>
      </c>
      <c r="J91" s="276">
        <v>71994.19</v>
      </c>
      <c r="L91" s="276">
        <v>222648</v>
      </c>
      <c r="M91" s="56">
        <v>4350</v>
      </c>
      <c r="O91" s="56">
        <v>310154.61</v>
      </c>
      <c r="P91" s="56">
        <v>2345661.54</v>
      </c>
      <c r="Q91" s="100">
        <v>2809465.36</v>
      </c>
      <c r="R91" s="100">
        <v>42750</v>
      </c>
      <c r="S91" s="100">
        <v>1066.03</v>
      </c>
      <c r="U91" s="100">
        <v>1582678</v>
      </c>
      <c r="W91" s="100">
        <v>788345</v>
      </c>
      <c r="X91" s="124">
        <v>2709523</v>
      </c>
      <c r="AB91" s="124">
        <v>1344461.85</v>
      </c>
      <c r="AC91" s="124">
        <v>323465.45</v>
      </c>
      <c r="AH91" s="290"/>
    </row>
    <row r="92" spans="1:34" x14ac:dyDescent="0.2">
      <c r="A92" s="56" t="s">
        <v>1651</v>
      </c>
      <c r="B92" s="272">
        <v>413296.15</v>
      </c>
      <c r="C92" s="272">
        <v>27012.75</v>
      </c>
      <c r="D92" s="272">
        <v>64559.93</v>
      </c>
      <c r="F92" s="56">
        <v>881960.7</v>
      </c>
      <c r="G92" s="56">
        <v>226271.32</v>
      </c>
      <c r="I92" s="276">
        <v>343000</v>
      </c>
      <c r="J92" s="276">
        <v>84959.56</v>
      </c>
      <c r="L92" s="276">
        <v>162222.12</v>
      </c>
      <c r="M92" s="56">
        <v>2031</v>
      </c>
      <c r="O92" s="56">
        <v>138603.42000000001</v>
      </c>
      <c r="P92" s="56">
        <v>4378498.51</v>
      </c>
      <c r="Q92" s="100">
        <v>1507579.2</v>
      </c>
      <c r="S92" s="100">
        <v>647.20000000000005</v>
      </c>
      <c r="U92" s="100">
        <v>1646362</v>
      </c>
      <c r="W92" s="100">
        <v>88047</v>
      </c>
      <c r="X92" s="124">
        <v>2360354</v>
      </c>
      <c r="AA92" s="124">
        <v>2040</v>
      </c>
      <c r="AB92" s="124">
        <v>819104.19</v>
      </c>
      <c r="AC92" s="124">
        <v>277992.5</v>
      </c>
      <c r="AH92" s="290"/>
    </row>
    <row r="93" spans="1:34" x14ac:dyDescent="0.2">
      <c r="A93" s="56" t="s">
        <v>1652</v>
      </c>
      <c r="B93" s="272">
        <v>298062.27</v>
      </c>
      <c r="C93" s="272">
        <v>104178.5</v>
      </c>
      <c r="D93" s="272">
        <v>46890.19</v>
      </c>
      <c r="F93" s="56">
        <v>1224938.5</v>
      </c>
      <c r="G93" s="56">
        <v>500881.8</v>
      </c>
      <c r="I93" s="276">
        <v>3200</v>
      </c>
      <c r="J93" s="276">
        <v>60976.35</v>
      </c>
      <c r="L93" s="276">
        <v>140000</v>
      </c>
      <c r="M93" s="56">
        <v>2304</v>
      </c>
      <c r="O93" s="56">
        <v>217178.71</v>
      </c>
      <c r="Q93" s="100">
        <v>1751143.38</v>
      </c>
      <c r="S93" s="100">
        <v>786.82</v>
      </c>
      <c r="U93" s="100">
        <v>2020023.5</v>
      </c>
      <c r="W93" s="100">
        <v>177584</v>
      </c>
      <c r="X93" s="124">
        <v>3011102.5</v>
      </c>
      <c r="Z93" s="124">
        <v>8356</v>
      </c>
      <c r="AB93" s="124">
        <v>930692.1</v>
      </c>
      <c r="AC93" s="124">
        <v>322627.49</v>
      </c>
      <c r="AF93" s="124">
        <v>51570</v>
      </c>
      <c r="AH93" s="290"/>
    </row>
    <row r="94" spans="1:34" x14ac:dyDescent="0.2">
      <c r="A94" s="56" t="s">
        <v>1653</v>
      </c>
      <c r="B94" s="272">
        <v>527005.74</v>
      </c>
      <c r="C94" s="272">
        <v>34887.25</v>
      </c>
      <c r="D94" s="272">
        <v>103628.67</v>
      </c>
      <c r="F94" s="56">
        <v>929434.98</v>
      </c>
      <c r="G94" s="56">
        <v>724718.89</v>
      </c>
      <c r="I94" s="276">
        <v>7308</v>
      </c>
      <c r="J94" s="276">
        <v>120794.39</v>
      </c>
      <c r="L94" s="276">
        <v>217868.04</v>
      </c>
      <c r="M94" s="56">
        <v>285131</v>
      </c>
      <c r="O94" s="56">
        <v>74148.86</v>
      </c>
      <c r="P94" s="56">
        <v>2028099.35</v>
      </c>
      <c r="Q94" s="100">
        <v>2142124.2200000002</v>
      </c>
      <c r="S94" s="100">
        <v>652.67999999999995</v>
      </c>
      <c r="U94" s="100">
        <v>1635555</v>
      </c>
      <c r="W94" s="100">
        <v>179553.25</v>
      </c>
      <c r="X94" s="124">
        <v>2515298.25</v>
      </c>
      <c r="Z94" s="124">
        <v>4000</v>
      </c>
      <c r="AB94" s="124">
        <v>957677.7</v>
      </c>
      <c r="AC94" s="124">
        <v>276734.90000000002</v>
      </c>
      <c r="AF94" s="124">
        <v>616.27</v>
      </c>
      <c r="AH94" s="290"/>
    </row>
    <row r="95" spans="1:34" x14ac:dyDescent="0.2">
      <c r="A95" s="56" t="s">
        <v>1654</v>
      </c>
      <c r="B95" s="272">
        <v>288549.64</v>
      </c>
      <c r="C95" s="272">
        <v>59422.25</v>
      </c>
      <c r="D95" s="272">
        <v>105196.03</v>
      </c>
      <c r="F95" s="56">
        <v>1998319.46</v>
      </c>
      <c r="G95" s="56">
        <v>290233.06</v>
      </c>
      <c r="I95" s="276">
        <v>142590</v>
      </c>
      <c r="J95" s="276">
        <v>74883.759999999995</v>
      </c>
      <c r="K95" s="276">
        <v>79524</v>
      </c>
      <c r="L95" s="276">
        <v>2917.75</v>
      </c>
      <c r="M95" s="56">
        <v>41718</v>
      </c>
      <c r="O95" s="56">
        <v>120698.48</v>
      </c>
      <c r="P95" s="56">
        <v>4808766.24</v>
      </c>
      <c r="Q95" s="100">
        <v>2418745.2599999998</v>
      </c>
      <c r="S95" s="100">
        <v>540.57000000000005</v>
      </c>
      <c r="U95" s="100">
        <v>1528759.5</v>
      </c>
      <c r="W95" s="100">
        <v>226430</v>
      </c>
      <c r="X95" s="124">
        <v>2704353.5</v>
      </c>
      <c r="Z95" s="124">
        <v>1660</v>
      </c>
      <c r="AB95" s="124">
        <v>1348733.84</v>
      </c>
      <c r="AC95" s="124">
        <v>454363.88</v>
      </c>
      <c r="AH95" s="290"/>
    </row>
    <row r="96" spans="1:34" x14ac:dyDescent="0.2">
      <c r="A96" s="56" t="s">
        <v>1655</v>
      </c>
      <c r="B96" s="272">
        <v>200148.21</v>
      </c>
      <c r="C96" s="272">
        <v>33089</v>
      </c>
      <c r="D96" s="272">
        <v>43761.99</v>
      </c>
      <c r="F96" s="56">
        <v>1096874.74</v>
      </c>
      <c r="G96" s="56">
        <v>515898.06</v>
      </c>
      <c r="I96" s="276">
        <v>151500</v>
      </c>
      <c r="J96" s="276">
        <v>73818.97</v>
      </c>
      <c r="L96" s="276">
        <v>9665.4699999999993</v>
      </c>
      <c r="M96" s="56">
        <v>154000</v>
      </c>
      <c r="O96" s="56">
        <v>178241.13</v>
      </c>
      <c r="P96" s="56">
        <v>2574871.5499999998</v>
      </c>
      <c r="Q96" s="100">
        <v>1265676.75</v>
      </c>
      <c r="R96" s="100">
        <v>76350</v>
      </c>
      <c r="S96" s="100">
        <v>420.33</v>
      </c>
      <c r="U96" s="100">
        <v>1706435.3</v>
      </c>
      <c r="W96" s="100">
        <v>178831.25</v>
      </c>
      <c r="X96" s="124">
        <v>2587661.5499999998</v>
      </c>
      <c r="AB96" s="124">
        <v>638293.47</v>
      </c>
      <c r="AC96" s="124">
        <v>275645.21000000002</v>
      </c>
      <c r="AF96" s="124">
        <v>500</v>
      </c>
      <c r="AH96" s="290"/>
    </row>
    <row r="97" spans="1:34" ht="15.75" customHeight="1" x14ac:dyDescent="0.2">
      <c r="A97" s="56" t="s">
        <v>1656</v>
      </c>
      <c r="B97" s="272">
        <v>144799.92000000001</v>
      </c>
      <c r="C97" s="272">
        <v>31563.8</v>
      </c>
      <c r="D97" s="272">
        <v>65553.289999999994</v>
      </c>
      <c r="F97" s="56">
        <v>1170618.67</v>
      </c>
      <c r="G97" s="56">
        <v>401766.86</v>
      </c>
      <c r="I97" s="276">
        <v>198912</v>
      </c>
      <c r="J97" s="276">
        <v>191956.47</v>
      </c>
      <c r="L97" s="276">
        <v>56.07</v>
      </c>
      <c r="M97" s="56">
        <v>5158.03</v>
      </c>
      <c r="O97" s="56">
        <v>95908.55</v>
      </c>
      <c r="P97" s="56">
        <v>2326634.9900000002</v>
      </c>
      <c r="Q97" s="100">
        <v>1416552.68</v>
      </c>
      <c r="R97" s="100">
        <v>36713.33</v>
      </c>
      <c r="S97" s="100">
        <v>385.55</v>
      </c>
      <c r="U97" s="100">
        <v>1542603.05</v>
      </c>
      <c r="W97" s="100">
        <v>111108.2</v>
      </c>
      <c r="X97" s="124">
        <v>2365458.0499999998</v>
      </c>
      <c r="Z97" s="124">
        <v>4000</v>
      </c>
      <c r="AB97" s="124">
        <v>689145.63</v>
      </c>
      <c r="AC97" s="124">
        <v>226754.19</v>
      </c>
      <c r="AF97" s="124">
        <v>1.1200000000000001</v>
      </c>
      <c r="AH97" s="290"/>
    </row>
    <row r="98" spans="1:34" x14ac:dyDescent="0.2">
      <c r="A98" s="56" t="s">
        <v>1657</v>
      </c>
      <c r="B98" s="272">
        <v>264790.90999999997</v>
      </c>
      <c r="C98" s="272">
        <v>100723.8</v>
      </c>
      <c r="D98" s="272">
        <v>43054.55</v>
      </c>
      <c r="F98" s="56">
        <v>1228497.3400000001</v>
      </c>
      <c r="G98" s="56">
        <v>663469.34</v>
      </c>
      <c r="I98" s="276">
        <v>6200</v>
      </c>
      <c r="J98" s="276">
        <v>51159.3</v>
      </c>
      <c r="L98" s="276">
        <v>101.95</v>
      </c>
      <c r="M98" s="56">
        <v>139750</v>
      </c>
      <c r="O98" s="56">
        <v>171447.63</v>
      </c>
      <c r="P98" s="56">
        <v>2310530.36</v>
      </c>
      <c r="Q98" s="100">
        <v>1526480.74</v>
      </c>
      <c r="R98" s="100">
        <v>227122</v>
      </c>
      <c r="S98" s="100">
        <v>488.71</v>
      </c>
      <c r="U98" s="100">
        <v>1405439.4</v>
      </c>
      <c r="W98" s="100">
        <v>633856.25</v>
      </c>
      <c r="X98" s="124">
        <v>2434527.65</v>
      </c>
      <c r="Z98" s="124">
        <v>4000</v>
      </c>
      <c r="AB98" s="124">
        <v>733330.86</v>
      </c>
      <c r="AC98" s="124">
        <v>267874.14</v>
      </c>
      <c r="AH98" s="290"/>
    </row>
    <row r="99" spans="1:34" x14ac:dyDescent="0.2">
      <c r="A99" s="56" t="s">
        <v>1756</v>
      </c>
      <c r="B99" s="272">
        <v>145961.56</v>
      </c>
      <c r="C99" s="272">
        <v>49347</v>
      </c>
      <c r="D99" s="272">
        <v>61116.69</v>
      </c>
      <c r="F99" s="56">
        <v>1243168.95</v>
      </c>
      <c r="G99" s="56">
        <v>224576.59</v>
      </c>
      <c r="I99" s="276">
        <v>3520</v>
      </c>
      <c r="J99" s="276">
        <v>61307.9</v>
      </c>
      <c r="L99" s="276">
        <v>64365</v>
      </c>
      <c r="M99" s="56">
        <v>137600</v>
      </c>
      <c r="O99" s="56">
        <v>18669.23</v>
      </c>
      <c r="P99" s="56">
        <v>2166873.39</v>
      </c>
      <c r="Q99" s="100">
        <v>1458431.42</v>
      </c>
      <c r="R99" s="100">
        <v>135960</v>
      </c>
      <c r="S99" s="100">
        <v>399.16</v>
      </c>
      <c r="U99" s="100">
        <v>688590</v>
      </c>
      <c r="W99" s="100">
        <v>108076.5</v>
      </c>
      <c r="X99" s="124">
        <v>1473806.5</v>
      </c>
      <c r="Z99" s="124">
        <v>6150</v>
      </c>
      <c r="AA99" s="124">
        <v>960</v>
      </c>
      <c r="AB99" s="124">
        <v>805994.24</v>
      </c>
      <c r="AC99" s="124">
        <v>271535.34999999998</v>
      </c>
      <c r="AH99" s="290"/>
    </row>
    <row r="100" spans="1:34" x14ac:dyDescent="0.2">
      <c r="A100" s="56" t="s">
        <v>1658</v>
      </c>
      <c r="B100" s="272">
        <v>338757.36</v>
      </c>
      <c r="C100" s="272">
        <v>7240</v>
      </c>
      <c r="D100" s="272">
        <v>151482.45000000001</v>
      </c>
      <c r="F100" s="56">
        <v>1112582.24</v>
      </c>
      <c r="G100" s="56">
        <v>202938.18</v>
      </c>
      <c r="I100" s="276">
        <v>0</v>
      </c>
      <c r="J100" s="276">
        <v>37750</v>
      </c>
      <c r="O100" s="56">
        <v>59823.11</v>
      </c>
      <c r="P100" s="56">
        <v>1774553.91</v>
      </c>
      <c r="Q100" s="100">
        <v>1126131.02</v>
      </c>
      <c r="R100" s="100">
        <v>36000</v>
      </c>
      <c r="S100" s="100">
        <v>897.73</v>
      </c>
      <c r="U100" s="100">
        <v>845934.2</v>
      </c>
      <c r="W100" s="100">
        <v>24600</v>
      </c>
      <c r="X100" s="124">
        <v>1199084.2</v>
      </c>
      <c r="AB100" s="124">
        <v>731328.36</v>
      </c>
      <c r="AC100" s="124">
        <v>239867.83</v>
      </c>
      <c r="AH100" s="290"/>
    </row>
    <row r="101" spans="1:34" x14ac:dyDescent="0.2">
      <c r="A101" s="56" t="s">
        <v>1659</v>
      </c>
      <c r="B101" s="272">
        <v>123873.34</v>
      </c>
      <c r="C101" s="272">
        <v>31900</v>
      </c>
      <c r="D101" s="272">
        <v>117465.12</v>
      </c>
      <c r="F101" s="56">
        <v>165339.62</v>
      </c>
      <c r="G101" s="56">
        <v>257066.04</v>
      </c>
      <c r="I101" s="276">
        <v>0</v>
      </c>
      <c r="J101" s="276">
        <v>44500</v>
      </c>
      <c r="K101" s="276">
        <v>12600</v>
      </c>
      <c r="L101" s="276">
        <v>6276.58</v>
      </c>
      <c r="O101" s="56">
        <v>-35704.129999999997</v>
      </c>
      <c r="P101" s="56">
        <v>1563007.5</v>
      </c>
      <c r="Q101" s="100">
        <v>1872738.93</v>
      </c>
      <c r="R101" s="100">
        <v>156110</v>
      </c>
      <c r="S101" s="100">
        <v>770.72</v>
      </c>
      <c r="U101" s="100">
        <v>1360282</v>
      </c>
      <c r="W101" s="100">
        <v>71200</v>
      </c>
      <c r="X101" s="124">
        <v>2206142</v>
      </c>
      <c r="AB101" s="124">
        <v>1131033.7</v>
      </c>
      <c r="AC101" s="124">
        <v>191876.41</v>
      </c>
      <c r="AH101" s="290"/>
    </row>
    <row r="102" spans="1:34" x14ac:dyDescent="0.2">
      <c r="A102" s="56" t="s">
        <v>1660</v>
      </c>
      <c r="B102" s="272">
        <v>47889.37</v>
      </c>
      <c r="C102" s="272">
        <v>11037</v>
      </c>
      <c r="D102" s="272">
        <v>70395.679999999993</v>
      </c>
      <c r="F102" s="56">
        <v>427649.51</v>
      </c>
      <c r="G102" s="56">
        <v>215646.12</v>
      </c>
      <c r="I102" s="276">
        <v>0</v>
      </c>
      <c r="J102" s="276">
        <v>44410</v>
      </c>
      <c r="O102" s="56">
        <v>-122071.51</v>
      </c>
      <c r="P102" s="56">
        <v>2046781.46</v>
      </c>
      <c r="Q102" s="100">
        <v>920202.99</v>
      </c>
      <c r="R102" s="100">
        <v>164575</v>
      </c>
      <c r="S102" s="100">
        <v>414.31</v>
      </c>
      <c r="U102" s="100">
        <v>1058715.5</v>
      </c>
      <c r="W102" s="100">
        <v>46800</v>
      </c>
      <c r="X102" s="124">
        <v>1480475.5</v>
      </c>
      <c r="Z102" s="124">
        <v>2000</v>
      </c>
      <c r="AB102" s="124">
        <v>528886.06000000006</v>
      </c>
      <c r="AC102" s="124">
        <v>208224.76</v>
      </c>
      <c r="AH102" s="290"/>
    </row>
    <row r="103" spans="1:34" x14ac:dyDescent="0.2">
      <c r="A103" s="56" t="s">
        <v>1661</v>
      </c>
      <c r="B103" s="272">
        <v>46118.12</v>
      </c>
      <c r="C103" s="272">
        <v>2969</v>
      </c>
      <c r="D103" s="272">
        <v>44299.57</v>
      </c>
      <c r="F103" s="56">
        <v>931976.71</v>
      </c>
      <c r="G103" s="56">
        <v>312451.40000000002</v>
      </c>
      <c r="I103" s="276">
        <v>0</v>
      </c>
      <c r="J103" s="276">
        <v>81200</v>
      </c>
      <c r="K103" s="276">
        <v>5000</v>
      </c>
      <c r="O103" s="56">
        <v>193362.42</v>
      </c>
      <c r="P103" s="56">
        <v>3243756.17</v>
      </c>
      <c r="Q103" s="100">
        <v>925076.02</v>
      </c>
      <c r="R103" s="100">
        <v>275750</v>
      </c>
      <c r="S103" s="100">
        <v>365.31</v>
      </c>
      <c r="U103" s="100">
        <v>1189930</v>
      </c>
      <c r="W103" s="100">
        <v>27000</v>
      </c>
      <c r="X103" s="124">
        <v>1701190</v>
      </c>
      <c r="AB103" s="124">
        <v>700939.34</v>
      </c>
      <c r="AC103" s="124">
        <v>250972.19</v>
      </c>
      <c r="AH103" s="290"/>
    </row>
    <row r="104" spans="1:34" x14ac:dyDescent="0.2">
      <c r="A104" s="56" t="s">
        <v>1662</v>
      </c>
      <c r="B104" s="272">
        <v>253829.49</v>
      </c>
      <c r="C104" s="272">
        <v>6395</v>
      </c>
      <c r="D104" s="272">
        <v>40434.699999999997</v>
      </c>
      <c r="F104" s="56">
        <v>264439.19</v>
      </c>
      <c r="G104" s="56">
        <v>231956.93</v>
      </c>
      <c r="I104" s="276">
        <v>3500</v>
      </c>
      <c r="J104" s="276">
        <v>29200</v>
      </c>
      <c r="K104" s="276">
        <v>83950</v>
      </c>
      <c r="O104" s="56">
        <v>89865.99</v>
      </c>
      <c r="P104" s="56">
        <v>2614880.33</v>
      </c>
      <c r="Q104" s="100">
        <v>889194.87</v>
      </c>
      <c r="R104" s="100">
        <v>55450</v>
      </c>
      <c r="S104" s="100">
        <v>444.45</v>
      </c>
      <c r="U104" s="100">
        <v>1077664</v>
      </c>
      <c r="W104" s="100">
        <v>47600</v>
      </c>
      <c r="X104" s="124">
        <v>1358823</v>
      </c>
      <c r="AB104" s="124">
        <v>557525.53</v>
      </c>
      <c r="AC104" s="124">
        <v>283358.58</v>
      </c>
      <c r="AH104" s="290"/>
    </row>
    <row r="105" spans="1:34" x14ac:dyDescent="0.2">
      <c r="A105" s="56" t="s">
        <v>1757</v>
      </c>
      <c r="B105" s="272">
        <v>213000.14</v>
      </c>
      <c r="C105" s="272">
        <v>5035</v>
      </c>
      <c r="D105" s="272">
        <v>41652.370000000003</v>
      </c>
      <c r="F105" s="56">
        <v>564048.15</v>
      </c>
      <c r="G105" s="56">
        <v>294159.81</v>
      </c>
      <c r="I105" s="276">
        <v>0</v>
      </c>
      <c r="J105" s="276">
        <v>109620</v>
      </c>
      <c r="K105" s="276">
        <v>109376</v>
      </c>
      <c r="O105" s="56">
        <v>108672.97</v>
      </c>
      <c r="P105" s="56">
        <v>1695120.4</v>
      </c>
      <c r="Q105" s="100">
        <v>862752.88</v>
      </c>
      <c r="S105" s="100">
        <v>649.33000000000004</v>
      </c>
      <c r="U105" s="100">
        <v>1073600</v>
      </c>
      <c r="X105" s="124">
        <v>1392660</v>
      </c>
      <c r="AB105" s="124">
        <v>601883.14</v>
      </c>
      <c r="AC105" s="124">
        <v>238726.94</v>
      </c>
      <c r="AH105" s="290"/>
    </row>
    <row r="106" spans="1:34" x14ac:dyDescent="0.2">
      <c r="A106" s="56" t="s">
        <v>1663</v>
      </c>
      <c r="B106" s="272">
        <v>433968.54</v>
      </c>
      <c r="C106" s="272">
        <v>1992.5</v>
      </c>
      <c r="D106" s="272">
        <v>31283.31</v>
      </c>
      <c r="F106" s="56">
        <v>663700.13</v>
      </c>
      <c r="G106" s="56">
        <v>209662.05</v>
      </c>
      <c r="I106" s="276">
        <v>2500</v>
      </c>
      <c r="J106" s="276">
        <v>43216.3</v>
      </c>
      <c r="K106" s="276">
        <v>40000</v>
      </c>
      <c r="L106" s="276">
        <v>186.8</v>
      </c>
      <c r="O106" s="56">
        <v>119731.74</v>
      </c>
      <c r="P106" s="56">
        <v>1187793.3799999999</v>
      </c>
      <c r="Q106" s="100">
        <v>953195.29</v>
      </c>
      <c r="S106" s="100">
        <v>737.33</v>
      </c>
      <c r="U106" s="100">
        <v>883080</v>
      </c>
      <c r="W106" s="100">
        <v>107000</v>
      </c>
      <c r="X106" s="124">
        <v>1084100</v>
      </c>
      <c r="Z106" s="124">
        <v>6820</v>
      </c>
      <c r="AB106" s="124">
        <v>675952.15</v>
      </c>
      <c r="AC106" s="124">
        <v>348649.1</v>
      </c>
      <c r="AH106" s="290"/>
    </row>
    <row r="107" spans="1:34" x14ac:dyDescent="0.2">
      <c r="A107" s="56" t="s">
        <v>1664</v>
      </c>
      <c r="B107" s="272">
        <v>393259.25</v>
      </c>
      <c r="C107" s="272">
        <v>19116.830000000002</v>
      </c>
      <c r="D107" s="272">
        <v>92794.52</v>
      </c>
      <c r="F107" s="56">
        <v>684508.14</v>
      </c>
      <c r="G107" s="56">
        <v>1181952.3600000001</v>
      </c>
      <c r="I107" s="276">
        <v>12840</v>
      </c>
      <c r="J107" s="276">
        <v>94670.5</v>
      </c>
      <c r="K107" s="276">
        <v>16480</v>
      </c>
      <c r="L107" s="276">
        <v>1036.3599999999999</v>
      </c>
      <c r="O107" s="56">
        <v>59.25</v>
      </c>
      <c r="P107" s="56">
        <v>4005245.62</v>
      </c>
      <c r="Q107" s="100">
        <v>2709645.92</v>
      </c>
      <c r="R107" s="100">
        <v>313520</v>
      </c>
      <c r="S107" s="100">
        <v>946.35</v>
      </c>
      <c r="U107" s="100">
        <v>1726450</v>
      </c>
      <c r="W107" s="100">
        <v>710399</v>
      </c>
      <c r="X107" s="124">
        <v>2456639</v>
      </c>
      <c r="Z107" s="124">
        <v>13900</v>
      </c>
      <c r="AB107" s="124">
        <v>1672027.88</v>
      </c>
      <c r="AC107" s="124">
        <v>466758.27</v>
      </c>
      <c r="AD107" s="124">
        <v>176247.02</v>
      </c>
      <c r="AH107" s="290"/>
    </row>
    <row r="108" spans="1:34" x14ac:dyDescent="0.2">
      <c r="A108" s="56" t="s">
        <v>1665</v>
      </c>
      <c r="B108" s="272">
        <v>403165.76</v>
      </c>
      <c r="C108" s="272">
        <v>10139</v>
      </c>
      <c r="D108" s="272">
        <v>21658</v>
      </c>
      <c r="F108" s="56">
        <v>1139414.5900000001</v>
      </c>
      <c r="G108" s="56">
        <v>978450.04</v>
      </c>
      <c r="I108" s="276">
        <v>62774</v>
      </c>
      <c r="J108" s="276">
        <v>69550</v>
      </c>
      <c r="K108" s="276">
        <v>57505</v>
      </c>
      <c r="L108" s="276">
        <v>1115.6400000000001</v>
      </c>
      <c r="O108" s="56">
        <v>23.29</v>
      </c>
      <c r="P108" s="56">
        <v>2324775.44</v>
      </c>
      <c r="Q108" s="100">
        <v>1998093.03</v>
      </c>
      <c r="R108" s="100">
        <v>195975</v>
      </c>
      <c r="S108" s="100">
        <v>709.97</v>
      </c>
      <c r="U108" s="100">
        <v>1683032.26</v>
      </c>
      <c r="W108" s="100">
        <v>646400</v>
      </c>
      <c r="X108" s="124">
        <v>2734772.26</v>
      </c>
      <c r="AB108" s="124">
        <v>1137607.8500000001</v>
      </c>
      <c r="AC108" s="124">
        <v>460802.51</v>
      </c>
      <c r="AH108" s="290"/>
    </row>
    <row r="109" spans="1:34" x14ac:dyDescent="0.2">
      <c r="A109" s="56" t="s">
        <v>1666</v>
      </c>
      <c r="B109" s="272">
        <v>513282.35</v>
      </c>
      <c r="C109" s="272">
        <v>87242.42</v>
      </c>
      <c r="D109" s="272">
        <v>68149.179999999993</v>
      </c>
      <c r="F109" s="56">
        <v>981456.85</v>
      </c>
      <c r="G109" s="56">
        <v>359510.64</v>
      </c>
      <c r="I109" s="276">
        <v>11000</v>
      </c>
      <c r="J109" s="276">
        <v>23947.52</v>
      </c>
      <c r="L109" s="276">
        <v>120</v>
      </c>
      <c r="O109" s="56">
        <v>-12049.72</v>
      </c>
      <c r="P109" s="56">
        <v>2600171.63</v>
      </c>
      <c r="Q109" s="100">
        <v>1736598.91</v>
      </c>
      <c r="R109" s="100">
        <v>48400</v>
      </c>
      <c r="S109" s="100">
        <v>1304.26</v>
      </c>
      <c r="U109" s="100">
        <v>1587520</v>
      </c>
      <c r="W109" s="100">
        <v>201100</v>
      </c>
      <c r="X109" s="124">
        <v>2256650</v>
      </c>
      <c r="AB109" s="124">
        <v>818256.67</v>
      </c>
      <c r="AC109" s="124">
        <v>441195.41</v>
      </c>
      <c r="AD109" s="124">
        <v>69230.58</v>
      </c>
      <c r="AH109" s="290"/>
    </row>
    <row r="110" spans="1:34" x14ac:dyDescent="0.2">
      <c r="A110" s="56" t="s">
        <v>1667</v>
      </c>
      <c r="B110" s="272">
        <v>646170.31000000006</v>
      </c>
      <c r="C110" s="272">
        <v>131782.29</v>
      </c>
      <c r="D110" s="272">
        <v>310370.34999999998</v>
      </c>
      <c r="F110" s="56">
        <v>45511.75</v>
      </c>
      <c r="G110" s="56">
        <v>264392</v>
      </c>
      <c r="I110" s="276">
        <v>0</v>
      </c>
      <c r="J110" s="276">
        <v>39621.49</v>
      </c>
      <c r="K110" s="276">
        <v>15000</v>
      </c>
      <c r="O110" s="56">
        <v>-181817.45</v>
      </c>
      <c r="P110" s="56">
        <v>961037.76</v>
      </c>
      <c r="Q110" s="100">
        <v>1484208.68</v>
      </c>
      <c r="R110" s="100">
        <v>34700</v>
      </c>
      <c r="S110" s="100">
        <v>1569.21</v>
      </c>
      <c r="U110" s="100">
        <v>1258950</v>
      </c>
      <c r="W110" s="100">
        <v>218757.57</v>
      </c>
      <c r="X110" s="124">
        <v>1963360</v>
      </c>
      <c r="AB110" s="124">
        <v>813744.79</v>
      </c>
      <c r="AC110" s="124">
        <v>114485.29</v>
      </c>
      <c r="AF110" s="124">
        <v>48532</v>
      </c>
      <c r="AH110" s="290"/>
    </row>
    <row r="111" spans="1:34" x14ac:dyDescent="0.2">
      <c r="A111" s="56" t="s">
        <v>1668</v>
      </c>
      <c r="B111" s="272">
        <v>222323.05</v>
      </c>
      <c r="C111" s="272">
        <v>52313</v>
      </c>
      <c r="D111" s="272">
        <v>57670.44</v>
      </c>
      <c r="F111" s="56">
        <v>45035.040000000001</v>
      </c>
      <c r="G111" s="56">
        <v>340730.74</v>
      </c>
      <c r="I111" s="276">
        <v>0</v>
      </c>
      <c r="J111" s="276">
        <v>57789.919999999998</v>
      </c>
      <c r="K111" s="276">
        <v>148000</v>
      </c>
      <c r="M111" s="56">
        <v>17520</v>
      </c>
      <c r="O111" s="56">
        <v>15070.01</v>
      </c>
      <c r="P111" s="56">
        <v>852668.5</v>
      </c>
      <c r="Q111" s="100">
        <v>822248.19</v>
      </c>
      <c r="S111" s="100">
        <v>2019.13</v>
      </c>
      <c r="U111" s="100">
        <v>518239.1</v>
      </c>
      <c r="W111" s="100">
        <v>151594.41</v>
      </c>
      <c r="X111" s="124">
        <v>866699.1</v>
      </c>
      <c r="AB111" s="124">
        <v>729957.68</v>
      </c>
      <c r="AC111" s="124">
        <v>135394.98000000001</v>
      </c>
      <c r="AH111" s="290"/>
    </row>
    <row r="112" spans="1:34" x14ac:dyDescent="0.2">
      <c r="A112" s="56" t="s">
        <v>1669</v>
      </c>
      <c r="B112" s="272">
        <v>350864.74</v>
      </c>
      <c r="C112" s="272">
        <v>184938.77</v>
      </c>
      <c r="D112" s="272">
        <v>75882.55</v>
      </c>
      <c r="F112" s="56">
        <v>696919.53</v>
      </c>
      <c r="G112" s="56">
        <v>143260.66</v>
      </c>
      <c r="I112" s="276">
        <v>0</v>
      </c>
      <c r="J112" s="276">
        <v>48172.79</v>
      </c>
      <c r="M112" s="56">
        <v>42000</v>
      </c>
      <c r="P112" s="56">
        <v>1993338.97</v>
      </c>
      <c r="Q112" s="100">
        <v>991819.66</v>
      </c>
      <c r="R112" s="100">
        <v>75000</v>
      </c>
      <c r="S112" s="100">
        <v>731.02</v>
      </c>
      <c r="U112" s="100">
        <v>1408249.5</v>
      </c>
      <c r="W112" s="100">
        <v>117927.67999999999</v>
      </c>
      <c r="X112" s="124">
        <v>1694843.5</v>
      </c>
      <c r="AB112" s="124">
        <v>685704.54</v>
      </c>
      <c r="AC112" s="124">
        <v>126582.33</v>
      </c>
      <c r="AF112" s="124">
        <v>21450</v>
      </c>
      <c r="AH112" s="290"/>
    </row>
    <row r="113" spans="1:34" x14ac:dyDescent="0.2">
      <c r="A113" s="56" t="s">
        <v>1670</v>
      </c>
      <c r="B113" s="272">
        <v>528664.31999999995</v>
      </c>
      <c r="C113" s="272">
        <v>195916.87</v>
      </c>
      <c r="D113" s="272">
        <v>103142.53</v>
      </c>
      <c r="F113" s="56">
        <v>49107.12</v>
      </c>
      <c r="G113" s="56">
        <v>131071.6</v>
      </c>
      <c r="I113" s="276">
        <v>0</v>
      </c>
      <c r="J113" s="276">
        <v>32035.3</v>
      </c>
      <c r="K113" s="276">
        <v>15000</v>
      </c>
      <c r="M113" s="56">
        <v>56658</v>
      </c>
      <c r="O113" s="56">
        <v>69340</v>
      </c>
      <c r="P113" s="56">
        <v>3276385.87</v>
      </c>
      <c r="Q113" s="100">
        <v>1146024.28</v>
      </c>
      <c r="S113" s="100">
        <v>1231.73</v>
      </c>
      <c r="U113" s="100">
        <v>183064.5</v>
      </c>
      <c r="W113" s="100">
        <v>151754.38</v>
      </c>
      <c r="X113" s="124">
        <v>709129.5</v>
      </c>
      <c r="AB113" s="124">
        <v>644573.68000000005</v>
      </c>
      <c r="AC113" s="124">
        <v>209657.1</v>
      </c>
      <c r="AH113" s="290"/>
    </row>
    <row r="114" spans="1:34" x14ac:dyDescent="0.2">
      <c r="A114" s="56" t="s">
        <v>1671</v>
      </c>
      <c r="B114" s="272">
        <v>275281.84999999998</v>
      </c>
      <c r="C114" s="272">
        <v>69688.84</v>
      </c>
      <c r="D114" s="272">
        <v>212726.29</v>
      </c>
      <c r="F114" s="56">
        <v>955289.01</v>
      </c>
      <c r="G114" s="56">
        <v>881571.38</v>
      </c>
      <c r="I114" s="276">
        <v>0</v>
      </c>
      <c r="J114" s="276">
        <v>34647</v>
      </c>
      <c r="K114" s="276">
        <v>405749</v>
      </c>
      <c r="L114" s="276">
        <v>0</v>
      </c>
      <c r="O114" s="56">
        <v>35849.99</v>
      </c>
      <c r="P114" s="56">
        <v>3690825.96</v>
      </c>
      <c r="Q114" s="100">
        <v>971190.43</v>
      </c>
      <c r="S114" s="100">
        <v>319.86</v>
      </c>
      <c r="U114" s="100">
        <v>1267651</v>
      </c>
      <c r="W114" s="100">
        <v>178545.81</v>
      </c>
      <c r="X114" s="124">
        <v>1679255</v>
      </c>
      <c r="AB114" s="124">
        <v>791247.12</v>
      </c>
      <c r="AC114" s="124">
        <v>321469.83</v>
      </c>
      <c r="AH114" s="290"/>
    </row>
    <row r="115" spans="1:34" x14ac:dyDescent="0.2">
      <c r="A115" s="56" t="s">
        <v>1672</v>
      </c>
      <c r="B115" s="272">
        <v>746861.24</v>
      </c>
      <c r="C115" s="272">
        <v>115696.47</v>
      </c>
      <c r="D115" s="272">
        <v>86657.45</v>
      </c>
      <c r="F115" s="56">
        <v>159185.34</v>
      </c>
      <c r="G115" s="56">
        <v>191437</v>
      </c>
      <c r="I115" s="276">
        <v>0</v>
      </c>
      <c r="J115" s="276">
        <v>32988</v>
      </c>
      <c r="O115" s="56">
        <v>14829.46</v>
      </c>
      <c r="P115" s="56">
        <v>1854865.59</v>
      </c>
      <c r="Q115" s="100">
        <v>1041485.16</v>
      </c>
      <c r="R115" s="100">
        <v>100000</v>
      </c>
      <c r="S115" s="100">
        <v>1899.1</v>
      </c>
      <c r="U115" s="100">
        <v>1209631.5</v>
      </c>
      <c r="W115" s="100">
        <v>127664.71</v>
      </c>
      <c r="X115" s="124">
        <v>1549804.5</v>
      </c>
      <c r="AB115" s="124">
        <v>1006948.72</v>
      </c>
      <c r="AC115" s="124">
        <v>118912.38</v>
      </c>
      <c r="AF115" s="124">
        <v>100000</v>
      </c>
      <c r="AH115" s="290"/>
    </row>
    <row r="116" spans="1:34" x14ac:dyDescent="0.2">
      <c r="A116" s="56" t="s">
        <v>1673</v>
      </c>
      <c r="B116" s="272">
        <v>915950.5</v>
      </c>
      <c r="C116" s="272">
        <v>180814.5</v>
      </c>
      <c r="D116" s="272">
        <v>204110.41</v>
      </c>
      <c r="F116" s="56">
        <v>465163.45</v>
      </c>
      <c r="G116" s="56">
        <v>976282</v>
      </c>
      <c r="I116" s="276">
        <v>0</v>
      </c>
      <c r="J116" s="276">
        <v>26299.82</v>
      </c>
      <c r="K116" s="276">
        <v>5000</v>
      </c>
      <c r="L116" s="276">
        <v>40000</v>
      </c>
      <c r="O116" s="56">
        <v>20658.73</v>
      </c>
      <c r="P116" s="56">
        <v>1808375.97</v>
      </c>
      <c r="Q116" s="100">
        <v>1940754.19</v>
      </c>
      <c r="R116" s="100">
        <v>510742</v>
      </c>
      <c r="S116" s="100">
        <v>1412.37</v>
      </c>
      <c r="U116" s="100">
        <v>760798.3</v>
      </c>
      <c r="W116" s="100">
        <v>143115.03</v>
      </c>
      <c r="X116" s="124">
        <v>1138064.3</v>
      </c>
      <c r="AB116" s="124">
        <v>1050916.0900000001</v>
      </c>
      <c r="AC116" s="124">
        <v>255631.58</v>
      </c>
      <c r="AH116" s="290"/>
    </row>
    <row r="117" spans="1:34" x14ac:dyDescent="0.2">
      <c r="A117" s="56" t="s">
        <v>1674</v>
      </c>
      <c r="B117" s="272">
        <v>500707.92</v>
      </c>
      <c r="C117" s="272">
        <v>58965.07</v>
      </c>
      <c r="D117" s="272">
        <v>214689.08</v>
      </c>
      <c r="F117" s="56">
        <v>343760</v>
      </c>
      <c r="G117" s="56">
        <v>485126.95</v>
      </c>
      <c r="I117" s="276">
        <v>2700</v>
      </c>
      <c r="J117" s="276">
        <v>70255.27</v>
      </c>
      <c r="K117" s="276">
        <v>15000</v>
      </c>
      <c r="M117" s="56">
        <v>324560</v>
      </c>
      <c r="O117" s="56">
        <v>18285.009999999998</v>
      </c>
      <c r="P117" s="56">
        <v>2329931.42</v>
      </c>
      <c r="Q117" s="100">
        <v>1014416.22</v>
      </c>
      <c r="S117" s="100">
        <v>788.03</v>
      </c>
      <c r="U117" s="100">
        <v>1783936</v>
      </c>
      <c r="W117" s="100">
        <v>187672.52</v>
      </c>
      <c r="X117" s="124">
        <v>2168616</v>
      </c>
      <c r="AB117" s="124">
        <v>816089.27</v>
      </c>
      <c r="AC117" s="124">
        <v>236061.13</v>
      </c>
      <c r="AH117" s="290"/>
    </row>
    <row r="118" spans="1:34" x14ac:dyDescent="0.2">
      <c r="A118" s="56" t="s">
        <v>1675</v>
      </c>
      <c r="B118" s="272">
        <v>131713.07</v>
      </c>
      <c r="C118" s="272">
        <v>18775.5</v>
      </c>
      <c r="D118" s="272">
        <v>27511.86</v>
      </c>
      <c r="F118" s="56">
        <v>1506493.85</v>
      </c>
      <c r="G118" s="56">
        <v>414472.31</v>
      </c>
      <c r="I118" s="276">
        <v>303000</v>
      </c>
      <c r="J118" s="276">
        <v>68378.789999999994</v>
      </c>
      <c r="K118" s="276">
        <v>15000</v>
      </c>
      <c r="L118" s="276">
        <v>50000</v>
      </c>
      <c r="M118" s="56">
        <v>50500</v>
      </c>
      <c r="O118" s="56">
        <v>118010.05</v>
      </c>
      <c r="P118" s="56">
        <v>857017.52</v>
      </c>
      <c r="Q118" s="100">
        <v>958838.63</v>
      </c>
      <c r="R118" s="100">
        <v>5000</v>
      </c>
      <c r="S118" s="100">
        <v>424.02</v>
      </c>
      <c r="U118" s="100">
        <v>658098</v>
      </c>
      <c r="W118" s="100">
        <v>1224534.75</v>
      </c>
      <c r="X118" s="124">
        <v>1120082</v>
      </c>
      <c r="AB118" s="124">
        <v>2083619.66</v>
      </c>
      <c r="AC118" s="124">
        <v>176344.92</v>
      </c>
      <c r="AH118" s="290"/>
    </row>
    <row r="119" spans="1:34" x14ac:dyDescent="0.2">
      <c r="A119" s="56" t="s">
        <v>1758</v>
      </c>
      <c r="B119" s="272">
        <v>149743.37</v>
      </c>
      <c r="C119" s="272">
        <v>19183.25</v>
      </c>
      <c r="D119" s="272">
        <v>116608.33</v>
      </c>
      <c r="F119" s="56">
        <v>1024507.94</v>
      </c>
      <c r="G119" s="56">
        <v>113572.2</v>
      </c>
      <c r="I119" s="276">
        <v>153000</v>
      </c>
      <c r="J119" s="276">
        <v>27513.66</v>
      </c>
      <c r="M119" s="56">
        <v>136118</v>
      </c>
      <c r="O119" s="56">
        <v>33644.99</v>
      </c>
      <c r="P119" s="56">
        <v>2768353.45</v>
      </c>
      <c r="Q119" s="100">
        <v>896180.2</v>
      </c>
      <c r="S119" s="100">
        <v>903.73</v>
      </c>
      <c r="U119" s="100">
        <v>602154</v>
      </c>
      <c r="W119" s="100">
        <v>139389.69</v>
      </c>
      <c r="X119" s="124">
        <v>885578</v>
      </c>
      <c r="AB119" s="124">
        <v>1155023.27</v>
      </c>
      <c r="AC119" s="124">
        <v>254307.97</v>
      </c>
      <c r="AH119" s="290"/>
    </row>
    <row r="120" spans="1:34" x14ac:dyDescent="0.2">
      <c r="A120" s="56" t="s">
        <v>1759</v>
      </c>
      <c r="B120" s="272">
        <v>121787.97</v>
      </c>
      <c r="C120" s="272">
        <v>11807.4</v>
      </c>
      <c r="D120" s="272">
        <v>18194.61</v>
      </c>
      <c r="F120" s="56">
        <v>383105.95</v>
      </c>
      <c r="G120" s="56">
        <v>149865.94</v>
      </c>
      <c r="I120" s="276">
        <v>100000</v>
      </c>
      <c r="J120" s="276">
        <v>39270</v>
      </c>
      <c r="K120" s="276">
        <v>7250</v>
      </c>
      <c r="M120" s="56">
        <v>63960</v>
      </c>
      <c r="O120" s="56">
        <v>140592.1</v>
      </c>
      <c r="P120" s="56">
        <v>3313708.59</v>
      </c>
      <c r="Q120" s="100">
        <v>921884.57</v>
      </c>
      <c r="S120" s="100">
        <v>495.13</v>
      </c>
      <c r="U120" s="100">
        <v>1273189.81</v>
      </c>
      <c r="W120" s="100">
        <v>174449.78</v>
      </c>
      <c r="X120" s="124">
        <v>1852575.81</v>
      </c>
      <c r="AB120" s="124">
        <v>924621.66</v>
      </c>
      <c r="AC120" s="124">
        <v>70726.92</v>
      </c>
      <c r="AH120" s="290"/>
    </row>
    <row r="121" spans="1:34" x14ac:dyDescent="0.2">
      <c r="A121" s="56" t="s">
        <v>1771</v>
      </c>
      <c r="B121" s="272">
        <v>357687.93</v>
      </c>
      <c r="C121" s="272">
        <v>6726.7</v>
      </c>
      <c r="D121" s="272">
        <v>119932.29</v>
      </c>
      <c r="F121" s="56">
        <v>754713.84</v>
      </c>
      <c r="G121" s="56">
        <v>76171.25</v>
      </c>
      <c r="I121" s="276">
        <v>0</v>
      </c>
      <c r="J121" s="276">
        <v>26432.6</v>
      </c>
      <c r="K121" s="276">
        <v>120000</v>
      </c>
      <c r="O121" s="56">
        <v>13530</v>
      </c>
      <c r="P121" s="56">
        <v>3532326.06</v>
      </c>
      <c r="Q121" s="100">
        <v>851461.47</v>
      </c>
      <c r="R121" s="100">
        <v>150000</v>
      </c>
      <c r="S121" s="100">
        <v>670.74</v>
      </c>
      <c r="U121" s="100">
        <v>994339.5</v>
      </c>
      <c r="W121" s="100">
        <v>159237.12</v>
      </c>
      <c r="X121" s="124">
        <v>1278843.5</v>
      </c>
      <c r="Z121" s="124">
        <v>23520</v>
      </c>
      <c r="AB121" s="124">
        <v>853351.35</v>
      </c>
      <c r="AC121" s="124">
        <v>177722.45</v>
      </c>
      <c r="AH121" s="290"/>
    </row>
    <row r="122" spans="1:34" x14ac:dyDescent="0.2">
      <c r="A122" s="56" t="s">
        <v>1676</v>
      </c>
      <c r="B122" s="272">
        <v>427225.26</v>
      </c>
      <c r="C122" s="272">
        <v>56247</v>
      </c>
      <c r="D122" s="272">
        <v>152362.26999999999</v>
      </c>
      <c r="F122" s="56">
        <v>1211845.2</v>
      </c>
      <c r="G122" s="56">
        <v>633248.06999999995</v>
      </c>
      <c r="I122" s="276">
        <v>0</v>
      </c>
      <c r="J122" s="276">
        <v>34140</v>
      </c>
      <c r="L122" s="276">
        <v>15.41</v>
      </c>
      <c r="M122" s="56">
        <v>165000</v>
      </c>
      <c r="O122" s="56">
        <v>539407.43000000005</v>
      </c>
      <c r="P122" s="56">
        <v>1454124.22</v>
      </c>
      <c r="Q122" s="100">
        <v>1753267.85</v>
      </c>
      <c r="R122" s="100">
        <v>138000</v>
      </c>
      <c r="S122" s="100">
        <v>277.67</v>
      </c>
      <c r="U122" s="100">
        <v>1214062.5</v>
      </c>
      <c r="W122" s="100">
        <v>233600</v>
      </c>
      <c r="X122" s="124">
        <v>2159642.5</v>
      </c>
      <c r="AB122" s="124">
        <v>758376.5</v>
      </c>
      <c r="AC122" s="124">
        <v>307738.42</v>
      </c>
      <c r="AF122" s="124">
        <v>500</v>
      </c>
      <c r="AH122" s="290"/>
    </row>
    <row r="123" spans="1:34" x14ac:dyDescent="0.2">
      <c r="A123" s="56" t="s">
        <v>1677</v>
      </c>
      <c r="B123" s="272">
        <v>365936.38</v>
      </c>
      <c r="C123" s="272">
        <v>42483</v>
      </c>
      <c r="D123" s="272">
        <v>108527.35</v>
      </c>
      <c r="F123" s="56">
        <v>164257.48000000001</v>
      </c>
      <c r="G123" s="56">
        <v>329619.52</v>
      </c>
      <c r="I123" s="276">
        <v>0</v>
      </c>
      <c r="J123" s="276">
        <v>28946.66</v>
      </c>
      <c r="L123" s="276">
        <v>14.77</v>
      </c>
      <c r="M123" s="56">
        <v>0</v>
      </c>
      <c r="P123" s="56">
        <v>5145573.0199999996</v>
      </c>
      <c r="Q123" s="100">
        <v>1499728.88</v>
      </c>
      <c r="R123" s="100">
        <v>101500</v>
      </c>
      <c r="S123" s="100">
        <v>154.53</v>
      </c>
      <c r="U123" s="100">
        <v>1851279.1</v>
      </c>
      <c r="W123" s="100">
        <v>418150</v>
      </c>
      <c r="X123" s="124">
        <v>2634919.1</v>
      </c>
      <c r="AB123" s="124">
        <v>449895.92</v>
      </c>
      <c r="AC123" s="124">
        <v>232236.35</v>
      </c>
      <c r="AH123" s="290"/>
    </row>
    <row r="124" spans="1:34" x14ac:dyDescent="0.2">
      <c r="A124" s="56" t="s">
        <v>1678</v>
      </c>
      <c r="B124" s="272">
        <v>129164.23</v>
      </c>
      <c r="C124" s="272">
        <v>73900</v>
      </c>
      <c r="D124" s="272">
        <v>52575.6</v>
      </c>
      <c r="F124" s="56">
        <v>-116853</v>
      </c>
      <c r="G124" s="56">
        <v>237.07</v>
      </c>
      <c r="J124" s="276">
        <v>25600</v>
      </c>
      <c r="L124" s="276">
        <v>106000</v>
      </c>
      <c r="P124" s="56">
        <v>2682156.09</v>
      </c>
      <c r="Q124" s="100">
        <v>849581.81</v>
      </c>
      <c r="S124" s="100">
        <v>131.44999999999999</v>
      </c>
      <c r="U124" s="100">
        <v>332469.90000000002</v>
      </c>
      <c r="W124" s="100">
        <v>88000</v>
      </c>
      <c r="X124" s="124">
        <v>759634.9</v>
      </c>
      <c r="Z124" s="124">
        <v>1740</v>
      </c>
      <c r="AB124" s="124">
        <v>448817.01</v>
      </c>
      <c r="AC124" s="124">
        <v>131616.09</v>
      </c>
      <c r="AH124" s="290"/>
    </row>
    <row r="125" spans="1:34" x14ac:dyDescent="0.2">
      <c r="A125" s="56" t="s">
        <v>1679</v>
      </c>
      <c r="B125" s="272">
        <v>318654.7</v>
      </c>
      <c r="C125" s="272">
        <v>3200</v>
      </c>
      <c r="D125" s="272">
        <v>46294.720000000001</v>
      </c>
      <c r="F125" s="56">
        <v>632082.99</v>
      </c>
      <c r="G125" s="56">
        <v>49473.42</v>
      </c>
      <c r="I125" s="276">
        <v>0</v>
      </c>
      <c r="J125" s="276">
        <v>62531.3</v>
      </c>
      <c r="K125" s="276">
        <v>250</v>
      </c>
      <c r="M125" s="56">
        <v>65000</v>
      </c>
      <c r="P125" s="56">
        <v>2132666.9300000002</v>
      </c>
      <c r="Q125" s="100">
        <v>910643.52</v>
      </c>
      <c r="S125" s="100">
        <v>406.36</v>
      </c>
      <c r="U125" s="100">
        <v>233740</v>
      </c>
      <c r="W125" s="100">
        <v>22000</v>
      </c>
      <c r="X125" s="124">
        <v>514520</v>
      </c>
      <c r="AB125" s="124">
        <v>584231.88</v>
      </c>
      <c r="AC125" s="124">
        <v>93380.5</v>
      </c>
      <c r="AH125" s="290"/>
    </row>
    <row r="126" spans="1:34" x14ac:dyDescent="0.2">
      <c r="A126" s="56" t="s">
        <v>1680</v>
      </c>
      <c r="B126" s="272">
        <v>898495.67</v>
      </c>
      <c r="C126" s="272">
        <v>28881.46</v>
      </c>
      <c r="D126" s="272">
        <v>65283.88</v>
      </c>
      <c r="F126" s="56">
        <v>955490.87</v>
      </c>
      <c r="G126" s="56">
        <v>306807.08</v>
      </c>
      <c r="I126" s="276">
        <v>0</v>
      </c>
      <c r="J126" s="276">
        <v>51425.7</v>
      </c>
      <c r="L126" s="276">
        <v>45001</v>
      </c>
      <c r="M126" s="56">
        <v>100000</v>
      </c>
      <c r="P126" s="56">
        <v>2748053.22</v>
      </c>
      <c r="Q126" s="100">
        <v>1923899.67</v>
      </c>
      <c r="R126" s="100">
        <v>60000</v>
      </c>
      <c r="S126" s="100">
        <v>679.39</v>
      </c>
      <c r="U126" s="100">
        <v>1188271</v>
      </c>
      <c r="W126" s="100">
        <v>172800</v>
      </c>
      <c r="X126" s="124">
        <v>1991301</v>
      </c>
      <c r="AB126" s="124">
        <v>855864.23</v>
      </c>
      <c r="AC126" s="124">
        <v>141583.42000000001</v>
      </c>
      <c r="AF126" s="124">
        <v>500</v>
      </c>
      <c r="AH126" s="290"/>
    </row>
    <row r="127" spans="1:34" x14ac:dyDescent="0.2">
      <c r="A127" s="56" t="s">
        <v>1681</v>
      </c>
      <c r="B127" s="272">
        <v>875862.88</v>
      </c>
      <c r="C127" s="272">
        <v>20150.25</v>
      </c>
      <c r="D127" s="272">
        <v>38553.519999999997</v>
      </c>
      <c r="F127" s="56">
        <v>292712.88</v>
      </c>
      <c r="G127" s="56">
        <v>570013.80000000005</v>
      </c>
      <c r="I127" s="276">
        <v>2800</v>
      </c>
      <c r="J127" s="276">
        <v>54016.33</v>
      </c>
      <c r="L127" s="276">
        <v>5180</v>
      </c>
      <c r="N127" s="56">
        <v>592794.93999999994</v>
      </c>
      <c r="P127" s="56">
        <v>2326269.85</v>
      </c>
      <c r="Q127" s="100">
        <v>1289072.0900000001</v>
      </c>
      <c r="R127" s="100">
        <v>78700</v>
      </c>
      <c r="S127" s="100">
        <v>1391.44</v>
      </c>
      <c r="U127" s="100">
        <v>581045.5</v>
      </c>
      <c r="W127" s="100">
        <v>88000</v>
      </c>
      <c r="X127" s="124">
        <v>1163605.5</v>
      </c>
      <c r="AB127" s="124">
        <v>632125.93999999994</v>
      </c>
      <c r="AC127" s="124">
        <v>82895.42</v>
      </c>
      <c r="AF127" s="124">
        <v>500</v>
      </c>
      <c r="AH127" s="290"/>
    </row>
    <row r="128" spans="1:34" x14ac:dyDescent="0.2">
      <c r="A128" s="56" t="s">
        <v>1682</v>
      </c>
      <c r="B128" s="272">
        <v>206399.84</v>
      </c>
      <c r="C128" s="272">
        <v>34606.25</v>
      </c>
      <c r="D128" s="272">
        <v>55668.13</v>
      </c>
      <c r="F128" s="56">
        <v>2328286.0499999998</v>
      </c>
      <c r="G128" s="56">
        <v>117540.21</v>
      </c>
      <c r="J128" s="276">
        <v>10516.67</v>
      </c>
      <c r="L128" s="276">
        <v>25.25</v>
      </c>
      <c r="P128" s="56">
        <v>3580405.02</v>
      </c>
      <c r="Q128" s="100">
        <v>1187229.75</v>
      </c>
      <c r="S128" s="100">
        <v>124.72</v>
      </c>
      <c r="U128" s="100">
        <v>1229410</v>
      </c>
      <c r="W128" s="100">
        <v>264480</v>
      </c>
      <c r="X128" s="124">
        <v>1716380</v>
      </c>
      <c r="AB128" s="124">
        <v>520194.52</v>
      </c>
      <c r="AC128" s="124">
        <v>78528.47</v>
      </c>
      <c r="AF128" s="124">
        <v>2000</v>
      </c>
      <c r="AH128" s="290"/>
    </row>
    <row r="129" spans="1:34" x14ac:dyDescent="0.2">
      <c r="A129" s="56" t="s">
        <v>1683</v>
      </c>
      <c r="B129" s="272">
        <v>760309.42</v>
      </c>
      <c r="C129" s="272">
        <v>25000</v>
      </c>
      <c r="D129" s="272">
        <v>64571.48</v>
      </c>
      <c r="F129" s="56">
        <v>458939.58</v>
      </c>
      <c r="G129" s="56">
        <v>44135.82</v>
      </c>
      <c r="J129" s="276">
        <v>142000</v>
      </c>
      <c r="L129" s="276">
        <v>150000</v>
      </c>
      <c r="N129" s="56">
        <v>1143371.24</v>
      </c>
      <c r="P129" s="56">
        <v>2242898.44</v>
      </c>
      <c r="Q129" s="100">
        <v>677180.16</v>
      </c>
      <c r="S129" s="100">
        <v>1247.93</v>
      </c>
      <c r="U129" s="100">
        <v>1457360</v>
      </c>
      <c r="W129" s="100">
        <v>57187.82</v>
      </c>
      <c r="X129" s="124">
        <v>1709150</v>
      </c>
      <c r="AB129" s="124">
        <v>612030.85</v>
      </c>
      <c r="AC129" s="124">
        <v>86058.5</v>
      </c>
      <c r="AF129" s="124">
        <v>7375</v>
      </c>
      <c r="AH129" s="290"/>
    </row>
    <row r="130" spans="1:34" x14ac:dyDescent="0.2">
      <c r="A130" s="56" t="s">
        <v>1760</v>
      </c>
      <c r="B130" s="272">
        <v>201214.26</v>
      </c>
      <c r="C130" s="272">
        <v>25000</v>
      </c>
      <c r="D130" s="272">
        <v>41532.68</v>
      </c>
      <c r="F130" s="56">
        <v>1375844</v>
      </c>
      <c r="G130" s="56">
        <v>656319.02</v>
      </c>
      <c r="J130" s="276">
        <v>43294.41</v>
      </c>
      <c r="L130" s="276">
        <v>15000</v>
      </c>
      <c r="N130" s="56">
        <v>-2920440.32</v>
      </c>
      <c r="P130" s="56">
        <v>3888577.01</v>
      </c>
      <c r="Q130" s="100">
        <v>1077745.82</v>
      </c>
      <c r="R130" s="100">
        <v>78000</v>
      </c>
      <c r="S130" s="100">
        <v>335.44</v>
      </c>
      <c r="U130" s="100">
        <v>981882.5</v>
      </c>
      <c r="W130" s="100">
        <v>65400</v>
      </c>
      <c r="X130" s="124">
        <v>1297622.5</v>
      </c>
      <c r="AB130" s="124">
        <v>895101.02</v>
      </c>
      <c r="AC130" s="124">
        <v>34680</v>
      </c>
      <c r="AE130" s="124">
        <v>1840</v>
      </c>
      <c r="AH130" s="290"/>
    </row>
    <row r="131" spans="1:34" x14ac:dyDescent="0.2">
      <c r="A131" s="56" t="s">
        <v>1761</v>
      </c>
      <c r="B131" s="272">
        <v>184426.35</v>
      </c>
      <c r="C131" s="272">
        <v>30700</v>
      </c>
      <c r="D131" s="272">
        <v>3063.25</v>
      </c>
      <c r="F131" s="56">
        <v>1182854.6399999999</v>
      </c>
      <c r="G131" s="56">
        <v>426098.14</v>
      </c>
      <c r="J131" s="276">
        <v>37400</v>
      </c>
      <c r="K131" s="276">
        <v>296106.44</v>
      </c>
      <c r="M131" s="56">
        <v>0</v>
      </c>
      <c r="N131" s="56">
        <v>-2803193.59</v>
      </c>
      <c r="P131" s="56">
        <v>3397782.5</v>
      </c>
      <c r="Q131" s="100">
        <v>1000081.82</v>
      </c>
      <c r="R131" s="100">
        <v>76600</v>
      </c>
      <c r="S131" s="100">
        <v>199.6</v>
      </c>
      <c r="U131" s="100">
        <v>625080</v>
      </c>
      <c r="W131" s="100">
        <v>25200</v>
      </c>
      <c r="X131" s="124">
        <v>1020638</v>
      </c>
      <c r="AB131" s="124">
        <v>535826.9</v>
      </c>
      <c r="AC131" s="124">
        <v>281626.14</v>
      </c>
      <c r="AF131" s="124">
        <v>2000</v>
      </c>
      <c r="AH131" s="290"/>
    </row>
    <row r="132" spans="1:34" x14ac:dyDescent="0.2">
      <c r="A132" s="56" t="s">
        <v>1684</v>
      </c>
      <c r="B132" s="272">
        <v>144496.29999999999</v>
      </c>
      <c r="C132" s="272">
        <v>52399</v>
      </c>
      <c r="D132" s="272">
        <v>194029.49</v>
      </c>
      <c r="F132" s="56">
        <v>719267.22</v>
      </c>
      <c r="G132" s="56">
        <v>147651.10999999999</v>
      </c>
      <c r="I132" s="276">
        <v>10000</v>
      </c>
      <c r="J132" s="276">
        <v>53349.7</v>
      </c>
      <c r="L132" s="276">
        <v>3073</v>
      </c>
      <c r="M132" s="56">
        <v>75710</v>
      </c>
      <c r="O132" s="56">
        <v>-52278.29</v>
      </c>
      <c r="P132" s="56">
        <v>3801436</v>
      </c>
      <c r="Q132" s="100">
        <v>1927941.19</v>
      </c>
      <c r="R132" s="100">
        <v>152400</v>
      </c>
      <c r="S132" s="100">
        <v>243.41</v>
      </c>
      <c r="U132" s="100">
        <v>907240.4</v>
      </c>
      <c r="W132" s="100">
        <v>327899.34999999998</v>
      </c>
      <c r="X132" s="124">
        <v>1901210.4</v>
      </c>
      <c r="AA132" s="124">
        <v>7356</v>
      </c>
      <c r="AB132" s="124">
        <v>1167969.3600000001</v>
      </c>
      <c r="AC132" s="124">
        <v>197794.48</v>
      </c>
      <c r="AH132" s="290"/>
    </row>
    <row r="133" spans="1:34" x14ac:dyDescent="0.2">
      <c r="A133" s="56" t="s">
        <v>1685</v>
      </c>
      <c r="B133" s="272">
        <v>282051.05</v>
      </c>
      <c r="C133" s="272">
        <v>97239.87</v>
      </c>
      <c r="D133" s="272">
        <v>149406.28</v>
      </c>
      <c r="F133" s="56">
        <v>455833.37</v>
      </c>
      <c r="G133" s="56">
        <v>18459.89</v>
      </c>
      <c r="I133" s="276">
        <v>0</v>
      </c>
      <c r="J133" s="276">
        <v>54484.3</v>
      </c>
      <c r="L133" s="276">
        <v>4424</v>
      </c>
      <c r="M133" s="56">
        <v>269630</v>
      </c>
      <c r="O133" s="56">
        <v>-19806.77</v>
      </c>
      <c r="P133" s="56">
        <v>2453088.7400000002</v>
      </c>
      <c r="Q133" s="100">
        <v>1437766.26</v>
      </c>
      <c r="R133" s="100">
        <v>22700</v>
      </c>
      <c r="S133" s="100">
        <v>702.47</v>
      </c>
      <c r="U133" s="100">
        <v>1433735.5</v>
      </c>
      <c r="W133" s="100">
        <v>344478.7</v>
      </c>
      <c r="X133" s="124">
        <v>2101750.5</v>
      </c>
      <c r="Z133" s="124">
        <v>29555</v>
      </c>
      <c r="AB133" s="124">
        <v>1159346.8</v>
      </c>
      <c r="AC133" s="124">
        <v>223714.79</v>
      </c>
      <c r="AH133" s="290"/>
    </row>
    <row r="134" spans="1:34" x14ac:dyDescent="0.2">
      <c r="A134" s="56" t="s">
        <v>1686</v>
      </c>
      <c r="B134" s="272">
        <v>474488.21</v>
      </c>
      <c r="C134" s="272">
        <v>166811.79999999999</v>
      </c>
      <c r="D134" s="272">
        <v>219199.65</v>
      </c>
      <c r="F134" s="56">
        <v>382506.13</v>
      </c>
      <c r="G134" s="56">
        <v>644915.14</v>
      </c>
      <c r="I134" s="276">
        <v>18680</v>
      </c>
      <c r="J134" s="276">
        <v>51119.66</v>
      </c>
      <c r="L134" s="276">
        <v>4376</v>
      </c>
      <c r="M134" s="56">
        <v>27600</v>
      </c>
      <c r="O134" s="56">
        <v>-58850.69</v>
      </c>
      <c r="P134" s="56">
        <v>3154882.42</v>
      </c>
      <c r="Q134" s="100">
        <v>3652222.15</v>
      </c>
      <c r="S134" s="100">
        <v>1053.49</v>
      </c>
      <c r="U134" s="100">
        <v>1482502.5</v>
      </c>
      <c r="W134" s="100">
        <v>782664.1</v>
      </c>
      <c r="X134" s="124">
        <v>2690052.5</v>
      </c>
      <c r="Z134" s="124">
        <v>9160</v>
      </c>
      <c r="AB134" s="124">
        <v>1391150.11</v>
      </c>
      <c r="AC134" s="124">
        <v>80085.960000000006</v>
      </c>
      <c r="AH134" s="290"/>
    </row>
    <row r="135" spans="1:34" x14ac:dyDescent="0.2">
      <c r="A135" s="56" t="s">
        <v>1687</v>
      </c>
      <c r="B135" s="272">
        <v>202493.94</v>
      </c>
      <c r="C135" s="272">
        <v>70393.27</v>
      </c>
      <c r="D135" s="272">
        <v>214863.18</v>
      </c>
      <c r="F135" s="56">
        <v>317680.88</v>
      </c>
      <c r="G135" s="56">
        <v>40765.5</v>
      </c>
      <c r="I135" s="276">
        <v>0</v>
      </c>
      <c r="J135" s="276">
        <v>38565.4</v>
      </c>
      <c r="L135" s="276">
        <v>1950</v>
      </c>
      <c r="M135" s="56">
        <v>106640</v>
      </c>
      <c r="P135" s="56">
        <v>2689973.6</v>
      </c>
      <c r="Q135" s="100">
        <v>2503388.34</v>
      </c>
      <c r="S135" s="100">
        <v>586.16999999999996</v>
      </c>
      <c r="U135" s="100">
        <v>980569.7</v>
      </c>
      <c r="W135" s="100">
        <v>285000</v>
      </c>
      <c r="X135" s="124">
        <v>1532419.7</v>
      </c>
      <c r="Z135" s="124">
        <v>13289</v>
      </c>
      <c r="AB135" s="124">
        <v>1094312.52</v>
      </c>
      <c r="AC135" s="124">
        <v>110382.03</v>
      </c>
      <c r="AH135" s="290"/>
    </row>
    <row r="136" spans="1:34" x14ac:dyDescent="0.2">
      <c r="A136" s="56" t="s">
        <v>1688</v>
      </c>
      <c r="B136" s="272">
        <v>295296.95</v>
      </c>
      <c r="C136" s="272">
        <v>27892.5</v>
      </c>
      <c r="D136" s="272">
        <v>144655.16</v>
      </c>
      <c r="F136" s="56">
        <v>774020.76</v>
      </c>
      <c r="G136" s="56">
        <v>32318.92</v>
      </c>
      <c r="I136" s="276">
        <v>16775</v>
      </c>
      <c r="J136" s="276">
        <v>62329.65</v>
      </c>
      <c r="L136" s="276">
        <v>1963</v>
      </c>
      <c r="M136" s="56">
        <v>126600</v>
      </c>
      <c r="O136" s="56">
        <v>-121609.95</v>
      </c>
      <c r="P136" s="56">
        <v>2072080.16</v>
      </c>
      <c r="Q136" s="100">
        <v>1243512.3500000001</v>
      </c>
      <c r="S136" s="100">
        <v>904.47</v>
      </c>
      <c r="U136" s="100">
        <v>640647.1</v>
      </c>
      <c r="W136" s="100">
        <v>275601.42</v>
      </c>
      <c r="X136" s="124">
        <v>1166197.1000000001</v>
      </c>
      <c r="Z136" s="124">
        <v>4870</v>
      </c>
      <c r="AB136" s="124">
        <v>1137959.97</v>
      </c>
      <c r="AC136" s="124">
        <v>131815.76999999999</v>
      </c>
      <c r="AH136" s="290"/>
    </row>
    <row r="137" spans="1:34" x14ac:dyDescent="0.2">
      <c r="A137" s="56" t="s">
        <v>1689</v>
      </c>
      <c r="B137" s="272">
        <v>175085.9</v>
      </c>
      <c r="C137" s="272">
        <v>16581.5</v>
      </c>
      <c r="D137" s="272">
        <v>414193.53</v>
      </c>
      <c r="F137" s="56">
        <v>452490.77</v>
      </c>
      <c r="G137" s="56">
        <v>47111.5</v>
      </c>
      <c r="J137" s="276">
        <v>47357.05</v>
      </c>
      <c r="L137" s="276">
        <v>3241</v>
      </c>
      <c r="M137" s="56">
        <v>194205</v>
      </c>
      <c r="O137" s="56">
        <v>7361.09</v>
      </c>
      <c r="P137" s="56">
        <v>3517785.78</v>
      </c>
      <c r="Q137" s="100">
        <v>1771341.46</v>
      </c>
      <c r="R137" s="100">
        <v>61800</v>
      </c>
      <c r="S137" s="100">
        <v>178.69</v>
      </c>
      <c r="U137" s="100">
        <v>1458805</v>
      </c>
      <c r="W137" s="100">
        <v>311216.37</v>
      </c>
      <c r="X137" s="124">
        <v>2336430</v>
      </c>
      <c r="Z137" s="124">
        <v>17990</v>
      </c>
      <c r="AB137" s="124">
        <v>1032669.85</v>
      </c>
      <c r="AC137" s="124">
        <v>76443.199999999997</v>
      </c>
      <c r="AH137" s="290"/>
    </row>
    <row r="138" spans="1:34" x14ac:dyDescent="0.2">
      <c r="A138" s="56" t="s">
        <v>1690</v>
      </c>
      <c r="B138" s="272">
        <v>238828.28</v>
      </c>
      <c r="C138" s="272">
        <v>203023</v>
      </c>
      <c r="D138" s="272">
        <v>343475.34</v>
      </c>
      <c r="F138" s="56">
        <v>1162551.3500000001</v>
      </c>
      <c r="G138" s="56">
        <v>90962.42</v>
      </c>
      <c r="I138" s="276">
        <v>69860</v>
      </c>
      <c r="J138" s="276">
        <v>37208.199999999997</v>
      </c>
      <c r="L138" s="276">
        <v>1998</v>
      </c>
      <c r="M138" s="56">
        <v>369383.6</v>
      </c>
      <c r="O138" s="56">
        <v>-19186.330000000002</v>
      </c>
      <c r="P138" s="56">
        <v>2461639.23</v>
      </c>
      <c r="Q138" s="100">
        <v>1260739.92</v>
      </c>
      <c r="R138" s="100">
        <v>32500</v>
      </c>
      <c r="S138" s="100">
        <v>1043.0899999999999</v>
      </c>
      <c r="U138" s="100">
        <v>1659153.5</v>
      </c>
      <c r="W138" s="100">
        <v>446545</v>
      </c>
      <c r="X138" s="124">
        <v>2196541.5</v>
      </c>
      <c r="Z138" s="124">
        <v>9020</v>
      </c>
      <c r="AB138" s="124">
        <v>1040289.9</v>
      </c>
      <c r="AC138" s="124">
        <v>133575.23000000001</v>
      </c>
      <c r="AH138" s="290"/>
    </row>
    <row r="139" spans="1:34" x14ac:dyDescent="0.2">
      <c r="A139" s="56" t="s">
        <v>1691</v>
      </c>
      <c r="B139" s="272">
        <v>81373.2</v>
      </c>
      <c r="C139" s="272">
        <v>33959</v>
      </c>
      <c r="D139" s="272">
        <v>234247.61</v>
      </c>
      <c r="F139" s="56">
        <v>2249072.04</v>
      </c>
      <c r="G139" s="56">
        <v>50917.32</v>
      </c>
      <c r="I139" s="276">
        <v>0</v>
      </c>
      <c r="J139" s="276">
        <v>52131.66</v>
      </c>
      <c r="L139" s="276">
        <v>3444</v>
      </c>
      <c r="M139" s="56">
        <v>67310</v>
      </c>
      <c r="N139" s="56">
        <v>-313129.26</v>
      </c>
      <c r="O139" s="56">
        <v>12835.6</v>
      </c>
      <c r="P139" s="56">
        <v>1490475.39</v>
      </c>
      <c r="Q139" s="100">
        <v>1637486.34</v>
      </c>
      <c r="R139" s="100">
        <v>172745</v>
      </c>
      <c r="S139" s="100">
        <v>486.85</v>
      </c>
      <c r="U139" s="100">
        <v>1187755.77</v>
      </c>
      <c r="W139" s="100">
        <v>330286.03999999998</v>
      </c>
      <c r="X139" s="124">
        <v>2041455.77</v>
      </c>
      <c r="Z139" s="124">
        <v>2600</v>
      </c>
      <c r="AB139" s="124">
        <v>1245968.78</v>
      </c>
      <c r="AC139" s="124">
        <v>262376.87</v>
      </c>
      <c r="AH139" s="290"/>
    </row>
    <row r="140" spans="1:34" x14ac:dyDescent="0.2">
      <c r="A140" s="56" t="s">
        <v>1692</v>
      </c>
      <c r="B140" s="272">
        <v>445550.09</v>
      </c>
      <c r="C140" s="272">
        <v>57618.2</v>
      </c>
      <c r="D140" s="272">
        <v>333532.95</v>
      </c>
      <c r="F140" s="56">
        <v>198075.21</v>
      </c>
      <c r="G140" s="56">
        <v>683244.44</v>
      </c>
      <c r="I140" s="276">
        <v>0</v>
      </c>
      <c r="J140" s="276">
        <v>56729.74</v>
      </c>
      <c r="L140" s="276">
        <v>3709</v>
      </c>
      <c r="M140" s="56">
        <v>180415</v>
      </c>
      <c r="N140" s="56">
        <v>-278782.13</v>
      </c>
      <c r="O140" s="56">
        <v>-174.3</v>
      </c>
      <c r="P140" s="56">
        <v>3511106.83</v>
      </c>
      <c r="Q140" s="100">
        <v>2818894.45</v>
      </c>
      <c r="R140" s="100">
        <v>95485</v>
      </c>
      <c r="S140" s="100">
        <v>415.41</v>
      </c>
      <c r="U140" s="100">
        <v>1207218.1000000001</v>
      </c>
      <c r="W140" s="100">
        <v>790694.56</v>
      </c>
      <c r="X140" s="124">
        <v>2330191.1</v>
      </c>
      <c r="Z140" s="124">
        <v>4610</v>
      </c>
      <c r="AB140" s="124">
        <v>1375391.86</v>
      </c>
      <c r="AC140" s="124">
        <v>148593.21</v>
      </c>
      <c r="AH140" s="290"/>
    </row>
    <row r="141" spans="1:34" x14ac:dyDescent="0.2">
      <c r="A141" s="56" t="s">
        <v>1693</v>
      </c>
      <c r="B141" s="272">
        <v>533584.5</v>
      </c>
      <c r="C141" s="272">
        <v>84363</v>
      </c>
      <c r="D141" s="272">
        <v>243512.66</v>
      </c>
      <c r="F141" s="56">
        <v>529061.27</v>
      </c>
      <c r="G141" s="56">
        <v>99948.4</v>
      </c>
      <c r="I141" s="276">
        <v>0</v>
      </c>
      <c r="J141" s="276">
        <v>78000</v>
      </c>
      <c r="L141" s="276">
        <v>1140</v>
      </c>
      <c r="M141" s="56">
        <v>181515</v>
      </c>
      <c r="O141" s="56">
        <v>-1596.97</v>
      </c>
      <c r="P141" s="56">
        <v>1290976.01</v>
      </c>
      <c r="Q141" s="100">
        <v>1505188.7</v>
      </c>
      <c r="R141" s="100">
        <v>50115</v>
      </c>
      <c r="S141" s="100">
        <v>816</v>
      </c>
      <c r="U141" s="100">
        <v>1658048</v>
      </c>
      <c r="W141" s="100">
        <v>291853.67</v>
      </c>
      <c r="X141" s="124">
        <v>2064398</v>
      </c>
      <c r="Z141" s="124">
        <v>2000</v>
      </c>
      <c r="AB141" s="124">
        <v>996215.46</v>
      </c>
      <c r="AC141" s="124">
        <v>198389.2</v>
      </c>
      <c r="AH141" s="290"/>
    </row>
    <row r="142" spans="1:34" x14ac:dyDescent="0.2">
      <c r="A142" s="56" t="s">
        <v>1694</v>
      </c>
      <c r="B142" s="272">
        <v>156881.23000000001</v>
      </c>
      <c r="C142" s="272">
        <v>16119.25</v>
      </c>
      <c r="D142" s="272">
        <v>143376.99</v>
      </c>
      <c r="F142" s="56">
        <v>554753.07999999996</v>
      </c>
      <c r="G142" s="56">
        <v>57243.06</v>
      </c>
      <c r="J142" s="276">
        <v>63820.81</v>
      </c>
      <c r="L142" s="276">
        <v>2136</v>
      </c>
      <c r="O142" s="56">
        <v>2856.53</v>
      </c>
      <c r="P142" s="56">
        <v>431311.75</v>
      </c>
      <c r="Q142" s="100">
        <v>2252466.37</v>
      </c>
      <c r="S142" s="100">
        <v>231.94</v>
      </c>
      <c r="U142" s="100">
        <v>893666.7</v>
      </c>
      <c r="W142" s="100">
        <v>304154.56</v>
      </c>
      <c r="X142" s="124">
        <v>1657956.7</v>
      </c>
      <c r="Z142" s="124">
        <v>1680</v>
      </c>
      <c r="AB142" s="124">
        <v>658066.34</v>
      </c>
      <c r="AC142" s="124">
        <v>172382.32</v>
      </c>
      <c r="AH142" s="290"/>
    </row>
    <row r="143" spans="1:34" x14ac:dyDescent="0.2">
      <c r="A143" s="56" t="s">
        <v>1695</v>
      </c>
      <c r="B143" s="272">
        <v>234970.74</v>
      </c>
      <c r="C143" s="272">
        <v>63343.5</v>
      </c>
      <c r="D143" s="272">
        <v>187744.71</v>
      </c>
      <c r="F143" s="56">
        <v>750636.38</v>
      </c>
      <c r="G143" s="56">
        <v>135852.13</v>
      </c>
      <c r="I143" s="276">
        <v>0</v>
      </c>
      <c r="J143" s="276">
        <v>66827.19</v>
      </c>
      <c r="L143" s="276">
        <v>1857</v>
      </c>
      <c r="M143" s="56">
        <v>43900</v>
      </c>
      <c r="O143" s="56">
        <v>24304.93</v>
      </c>
      <c r="P143" s="56">
        <v>2115546</v>
      </c>
      <c r="Q143" s="100">
        <v>1504994.02</v>
      </c>
      <c r="R143" s="100">
        <v>57100</v>
      </c>
      <c r="S143" s="100">
        <v>622.97</v>
      </c>
      <c r="U143" s="100">
        <v>1033602.8</v>
      </c>
      <c r="W143" s="100">
        <v>300025.78000000003</v>
      </c>
      <c r="X143" s="124">
        <v>1575262.8</v>
      </c>
      <c r="AB143" s="124">
        <v>982445.97</v>
      </c>
      <c r="AC143" s="124">
        <v>168369.34</v>
      </c>
      <c r="AH143" s="290"/>
    </row>
    <row r="144" spans="1:34" x14ac:dyDescent="0.2">
      <c r="A144" s="56" t="s">
        <v>1696</v>
      </c>
      <c r="B144" s="272">
        <v>141946.62</v>
      </c>
      <c r="C144" s="272">
        <v>30811.25</v>
      </c>
      <c r="D144" s="272">
        <v>120303.85</v>
      </c>
      <c r="F144" s="56">
        <v>1359748.46</v>
      </c>
      <c r="G144" s="56">
        <v>15591.5</v>
      </c>
      <c r="I144" s="276">
        <v>1348</v>
      </c>
      <c r="J144" s="276">
        <v>32482.07</v>
      </c>
      <c r="L144" s="276">
        <v>2795.5</v>
      </c>
      <c r="M144" s="56">
        <v>23300</v>
      </c>
      <c r="O144" s="56">
        <v>-933.52</v>
      </c>
      <c r="P144" s="56">
        <v>2263113.85</v>
      </c>
      <c r="Q144" s="100">
        <v>956561.61</v>
      </c>
      <c r="R144" s="100">
        <v>47190</v>
      </c>
      <c r="S144" s="100">
        <v>244.64</v>
      </c>
      <c r="U144" s="100">
        <v>1230454.5</v>
      </c>
      <c r="W144" s="100">
        <v>259119</v>
      </c>
      <c r="X144" s="124">
        <v>1650373</v>
      </c>
      <c r="Z144" s="124">
        <v>10520</v>
      </c>
      <c r="AB144" s="124">
        <v>662506.68000000005</v>
      </c>
      <c r="AC144" s="124">
        <v>171573.6</v>
      </c>
      <c r="AH144" s="290"/>
    </row>
    <row r="145" spans="1:34" x14ac:dyDescent="0.2">
      <c r="A145" s="56" t="s">
        <v>1697</v>
      </c>
      <c r="B145" s="272">
        <v>163939.43</v>
      </c>
      <c r="C145" s="272">
        <v>107817.8</v>
      </c>
      <c r="D145" s="272">
        <v>341805.77</v>
      </c>
      <c r="F145" s="56">
        <v>761123.4</v>
      </c>
      <c r="G145" s="56">
        <v>37197.269999999997</v>
      </c>
      <c r="I145" s="276">
        <v>0</v>
      </c>
      <c r="J145" s="276">
        <v>64880.79</v>
      </c>
      <c r="L145" s="276">
        <v>2672</v>
      </c>
      <c r="M145" s="56">
        <v>107650</v>
      </c>
      <c r="O145" s="56">
        <v>4459.93</v>
      </c>
      <c r="P145" s="56">
        <v>2512572.4500000002</v>
      </c>
      <c r="Q145" s="100">
        <v>1783530.21</v>
      </c>
      <c r="R145" s="100">
        <v>73060</v>
      </c>
      <c r="S145" s="100">
        <v>267.29000000000002</v>
      </c>
      <c r="U145" s="100">
        <v>1978200.7</v>
      </c>
      <c r="W145" s="100">
        <v>292292</v>
      </c>
      <c r="X145" s="124">
        <v>2727882.7</v>
      </c>
      <c r="Z145" s="124">
        <v>2640</v>
      </c>
      <c r="AB145" s="124">
        <v>1001931.46</v>
      </c>
      <c r="AC145" s="124">
        <v>77197.97</v>
      </c>
      <c r="AH145" s="290"/>
    </row>
    <row r="146" spans="1:34" x14ac:dyDescent="0.2">
      <c r="A146" s="56" t="s">
        <v>1698</v>
      </c>
      <c r="B146" s="272">
        <v>76938.61</v>
      </c>
      <c r="C146" s="272">
        <v>31543.4</v>
      </c>
      <c r="D146" s="272">
        <v>405869.63</v>
      </c>
      <c r="F146" s="56">
        <v>2076405.71</v>
      </c>
      <c r="G146" s="56">
        <v>871257.23</v>
      </c>
      <c r="I146" s="276">
        <v>0</v>
      </c>
      <c r="J146" s="276">
        <v>46103.76</v>
      </c>
      <c r="L146" s="276">
        <v>2404</v>
      </c>
      <c r="M146" s="56">
        <v>46700</v>
      </c>
      <c r="O146" s="56">
        <v>-10487.99</v>
      </c>
      <c r="P146" s="56">
        <v>1298036.29</v>
      </c>
      <c r="Q146" s="100">
        <v>2079099.97</v>
      </c>
      <c r="R146" s="100">
        <v>289496</v>
      </c>
      <c r="S146" s="100">
        <v>714.85</v>
      </c>
      <c r="U146" s="100">
        <v>1066438.69</v>
      </c>
      <c r="W146" s="100">
        <v>740274.9</v>
      </c>
      <c r="X146" s="124">
        <v>1746468.69</v>
      </c>
      <c r="AB146" s="124">
        <v>1129365.97</v>
      </c>
      <c r="AC146" s="124">
        <v>409071.11</v>
      </c>
      <c r="AH146" s="290"/>
    </row>
    <row r="147" spans="1:34" x14ac:dyDescent="0.2">
      <c r="A147" s="56" t="s">
        <v>1699</v>
      </c>
      <c r="B147" s="272">
        <v>149184.89000000001</v>
      </c>
      <c r="C147" s="272">
        <v>44361.1</v>
      </c>
      <c r="D147" s="272">
        <v>780046.04</v>
      </c>
      <c r="F147" s="56">
        <v>792234.24</v>
      </c>
      <c r="G147" s="56">
        <v>281926.71000000002</v>
      </c>
      <c r="I147" s="276">
        <v>4863</v>
      </c>
      <c r="J147" s="276">
        <v>46221.58</v>
      </c>
      <c r="O147" s="56">
        <v>90755.61</v>
      </c>
      <c r="P147" s="56">
        <v>1854562.35</v>
      </c>
      <c r="Q147" s="100">
        <v>1615920.85</v>
      </c>
      <c r="R147" s="100">
        <v>15000</v>
      </c>
      <c r="S147" s="100">
        <v>571.86</v>
      </c>
      <c r="U147" s="100">
        <v>777546</v>
      </c>
      <c r="W147" s="100">
        <v>260662.91</v>
      </c>
      <c r="X147" s="124">
        <v>1700886</v>
      </c>
      <c r="Z147" s="124">
        <v>1800</v>
      </c>
      <c r="AB147" s="124">
        <v>646271.85</v>
      </c>
      <c r="AC147" s="124">
        <v>203306.6</v>
      </c>
      <c r="AH147" s="290"/>
    </row>
    <row r="148" spans="1:34" x14ac:dyDescent="0.2">
      <c r="A148" s="56" t="s">
        <v>1700</v>
      </c>
      <c r="B148" s="272">
        <v>832787.64</v>
      </c>
      <c r="C148" s="272">
        <v>37067.65</v>
      </c>
      <c r="D148" s="272">
        <v>46243.43</v>
      </c>
      <c r="F148" s="56">
        <v>937995.68</v>
      </c>
      <c r="G148" s="56">
        <v>522258</v>
      </c>
      <c r="I148" s="276">
        <v>0</v>
      </c>
      <c r="J148" s="276">
        <v>39650</v>
      </c>
      <c r="O148" s="56">
        <v>247065.94</v>
      </c>
      <c r="P148" s="56">
        <v>3974625.34</v>
      </c>
      <c r="Q148" s="100">
        <v>1902507.58</v>
      </c>
      <c r="R148" s="100">
        <v>152710</v>
      </c>
      <c r="S148" s="100">
        <v>1988.42</v>
      </c>
      <c r="U148" s="100">
        <v>882189</v>
      </c>
      <c r="W148" s="100">
        <v>325332.34999999998</v>
      </c>
      <c r="X148" s="124">
        <v>1797749</v>
      </c>
      <c r="Z148" s="124">
        <v>1800</v>
      </c>
      <c r="AB148" s="124">
        <v>976426.22</v>
      </c>
      <c r="AC148" s="124">
        <v>340757.65</v>
      </c>
      <c r="AH148" s="290"/>
    </row>
    <row r="149" spans="1:34" x14ac:dyDescent="0.2">
      <c r="A149" s="56" t="s">
        <v>1701</v>
      </c>
      <c r="B149" s="272">
        <v>427894.73</v>
      </c>
      <c r="C149" s="272">
        <v>30555</v>
      </c>
      <c r="D149" s="272">
        <v>51529.26</v>
      </c>
      <c r="F149" s="56">
        <v>1133135.94</v>
      </c>
      <c r="G149" s="56">
        <v>398933.76000000001</v>
      </c>
      <c r="H149" s="56">
        <v>3500</v>
      </c>
      <c r="I149" s="276">
        <v>9228</v>
      </c>
      <c r="J149" s="276">
        <v>42932.6</v>
      </c>
      <c r="O149" s="56">
        <v>132142.49</v>
      </c>
      <c r="P149" s="56">
        <v>2427116.52</v>
      </c>
      <c r="Q149" s="100">
        <v>1042490.89</v>
      </c>
      <c r="R149" s="100">
        <v>176064</v>
      </c>
      <c r="S149" s="100">
        <v>1086.51</v>
      </c>
      <c r="U149" s="100">
        <v>1597070</v>
      </c>
      <c r="W149" s="100">
        <v>172470.11</v>
      </c>
      <c r="X149" s="124">
        <v>1858420</v>
      </c>
      <c r="Z149" s="124">
        <v>1800</v>
      </c>
      <c r="AB149" s="124">
        <v>896708.57</v>
      </c>
      <c r="AC149" s="124">
        <v>234196.77</v>
      </c>
      <c r="AF149" s="124">
        <v>41200</v>
      </c>
      <c r="AH149" s="290"/>
    </row>
    <row r="150" spans="1:34" x14ac:dyDescent="0.2">
      <c r="A150" s="56" t="s">
        <v>1702</v>
      </c>
      <c r="B150" s="272">
        <v>509238.96</v>
      </c>
      <c r="C150" s="272">
        <v>14069.06</v>
      </c>
      <c r="D150" s="272">
        <v>227846.67</v>
      </c>
      <c r="F150" s="56">
        <v>993380.72</v>
      </c>
      <c r="G150" s="56">
        <v>602361.82999999996</v>
      </c>
      <c r="I150" s="276">
        <v>440</v>
      </c>
      <c r="J150" s="276">
        <v>40400</v>
      </c>
      <c r="L150" s="276">
        <v>2005.62</v>
      </c>
      <c r="O150" s="56">
        <v>286735.02</v>
      </c>
      <c r="P150" s="56">
        <v>2538450.7999999998</v>
      </c>
      <c r="Q150" s="100">
        <v>1133975.1399999999</v>
      </c>
      <c r="R150" s="100">
        <v>205930</v>
      </c>
      <c r="S150" s="100">
        <v>1392.72</v>
      </c>
      <c r="U150" s="100">
        <v>2149805.5</v>
      </c>
      <c r="W150" s="100">
        <v>368145.91</v>
      </c>
      <c r="X150" s="124">
        <v>2723026.5</v>
      </c>
      <c r="Z150" s="124">
        <v>1800</v>
      </c>
      <c r="AB150" s="124">
        <v>949268.27</v>
      </c>
      <c r="AC150" s="124">
        <v>341765.22</v>
      </c>
      <c r="AH150" s="290"/>
    </row>
    <row r="151" spans="1:34" x14ac:dyDescent="0.2">
      <c r="A151" s="56" t="s">
        <v>1703</v>
      </c>
      <c r="B151" s="272">
        <v>423890.81</v>
      </c>
      <c r="C151" s="272">
        <v>124821.51</v>
      </c>
      <c r="D151" s="272">
        <v>333854.71000000002</v>
      </c>
      <c r="F151" s="56">
        <v>1079622.95</v>
      </c>
      <c r="G151" s="56">
        <v>472445.82</v>
      </c>
      <c r="I151" s="276">
        <v>2260</v>
      </c>
      <c r="J151" s="276">
        <v>209517.82</v>
      </c>
      <c r="O151" s="56">
        <v>327477.59999999998</v>
      </c>
      <c r="P151" s="56">
        <v>3053279.47</v>
      </c>
      <c r="Q151" s="100">
        <v>2134494.06</v>
      </c>
      <c r="R151" s="100">
        <v>187400</v>
      </c>
      <c r="S151" s="100">
        <v>972.08</v>
      </c>
      <c r="U151" s="100">
        <v>1071994</v>
      </c>
      <c r="W151" s="100">
        <v>304369.95</v>
      </c>
      <c r="X151" s="124">
        <v>1819084</v>
      </c>
      <c r="Z151" s="124">
        <v>1800</v>
      </c>
      <c r="AB151" s="124">
        <v>974398.85</v>
      </c>
      <c r="AC151" s="124">
        <v>220800.54</v>
      </c>
      <c r="AH151" s="290"/>
    </row>
    <row r="152" spans="1:34" x14ac:dyDescent="0.2">
      <c r="A152" s="56" t="s">
        <v>1704</v>
      </c>
      <c r="B152" s="272">
        <v>246743.53</v>
      </c>
      <c r="C152" s="272">
        <v>24242</v>
      </c>
      <c r="D152" s="272">
        <v>73252.25</v>
      </c>
      <c r="F152" s="56">
        <v>269861.02</v>
      </c>
      <c r="G152" s="56">
        <v>250088.03</v>
      </c>
      <c r="J152" s="276">
        <v>63900</v>
      </c>
      <c r="O152" s="56">
        <v>193526.8</v>
      </c>
      <c r="P152" s="56">
        <v>1819262.69</v>
      </c>
      <c r="Q152" s="100">
        <v>1419663.27</v>
      </c>
      <c r="R152" s="100">
        <v>256285</v>
      </c>
      <c r="S152" s="100">
        <v>666.7</v>
      </c>
      <c r="U152" s="100">
        <v>1070107.5</v>
      </c>
      <c r="W152" s="100">
        <v>361040.99</v>
      </c>
      <c r="X152" s="124">
        <v>1832207.5</v>
      </c>
      <c r="Z152" s="124">
        <v>1800</v>
      </c>
      <c r="AB152" s="124">
        <v>793321.51</v>
      </c>
      <c r="AC152" s="124">
        <v>184547.35</v>
      </c>
      <c r="AH152" s="290"/>
    </row>
    <row r="153" spans="1:34" x14ac:dyDescent="0.2">
      <c r="A153" s="56" t="s">
        <v>1705</v>
      </c>
      <c r="B153" s="272">
        <v>74328.62</v>
      </c>
      <c r="C153" s="272">
        <v>77193.5</v>
      </c>
      <c r="D153" s="272">
        <v>502399.18</v>
      </c>
      <c r="F153" s="56">
        <v>1074570.27</v>
      </c>
      <c r="G153" s="56">
        <v>227864.68</v>
      </c>
      <c r="I153" s="276">
        <v>6580</v>
      </c>
      <c r="J153" s="276">
        <v>45617</v>
      </c>
      <c r="O153" s="56">
        <v>315877.92</v>
      </c>
      <c r="P153" s="56">
        <v>2522678.58</v>
      </c>
      <c r="Q153" s="100">
        <v>918978.14</v>
      </c>
      <c r="R153" s="100">
        <v>239400</v>
      </c>
      <c r="S153" s="100">
        <v>437.19</v>
      </c>
      <c r="U153" s="100">
        <v>1936782</v>
      </c>
      <c r="W153" s="100">
        <v>248258.83</v>
      </c>
      <c r="X153" s="124">
        <v>2285952</v>
      </c>
      <c r="Z153" s="124">
        <v>1800</v>
      </c>
      <c r="AB153" s="124">
        <v>977462.21</v>
      </c>
      <c r="AC153" s="124">
        <v>234034.02</v>
      </c>
      <c r="AH153" s="290"/>
    </row>
    <row r="154" spans="1:34" x14ac:dyDescent="0.2">
      <c r="A154" s="56" t="s">
        <v>1706</v>
      </c>
      <c r="B154" s="272">
        <v>118230.75</v>
      </c>
      <c r="C154" s="272">
        <v>18927.5</v>
      </c>
      <c r="D154" s="272">
        <v>56998.54</v>
      </c>
      <c r="F154" s="56">
        <v>1365274.62</v>
      </c>
      <c r="G154" s="56">
        <v>384511.97</v>
      </c>
      <c r="I154" s="276">
        <v>4300</v>
      </c>
      <c r="J154" s="276">
        <v>39031.300000000003</v>
      </c>
      <c r="O154" s="56">
        <v>217680.87</v>
      </c>
      <c r="P154" s="56">
        <v>4801199.47</v>
      </c>
      <c r="Q154" s="100">
        <v>1284908.8899999999</v>
      </c>
      <c r="U154" s="100">
        <v>240948.25</v>
      </c>
      <c r="W154" s="100">
        <v>313512.67</v>
      </c>
      <c r="X154" s="124">
        <v>923868.25</v>
      </c>
      <c r="Z154" s="124">
        <v>1800</v>
      </c>
      <c r="AB154" s="124">
        <v>788900.03</v>
      </c>
      <c r="AC154" s="124">
        <v>375822.62</v>
      </c>
      <c r="AH154" s="290"/>
    </row>
    <row r="155" spans="1:34" x14ac:dyDescent="0.2">
      <c r="A155" s="56" t="s">
        <v>1707</v>
      </c>
      <c r="B155" s="272">
        <v>160018.03</v>
      </c>
      <c r="C155" s="272">
        <v>81764.45</v>
      </c>
      <c r="D155" s="272">
        <v>274586.19</v>
      </c>
      <c r="F155" s="56">
        <v>851990.54</v>
      </c>
      <c r="G155" s="56">
        <v>280197.53000000003</v>
      </c>
      <c r="I155" s="276">
        <v>100000</v>
      </c>
      <c r="J155" s="276">
        <v>118314.58</v>
      </c>
      <c r="L155" s="276">
        <v>0.17</v>
      </c>
      <c r="O155" s="56">
        <v>337382.44</v>
      </c>
      <c r="P155" s="56">
        <v>5209136.26</v>
      </c>
      <c r="Q155" s="100">
        <v>1402981.13</v>
      </c>
      <c r="R155" s="100">
        <v>256700</v>
      </c>
      <c r="S155" s="100">
        <v>433.79</v>
      </c>
      <c r="U155" s="100">
        <v>1530991</v>
      </c>
      <c r="W155" s="100">
        <v>316424.03000000003</v>
      </c>
      <c r="X155" s="124">
        <v>2264461</v>
      </c>
      <c r="Z155" s="124">
        <v>1800</v>
      </c>
      <c r="AB155" s="124">
        <v>933713.31</v>
      </c>
      <c r="AC155" s="124">
        <v>389750.1</v>
      </c>
      <c r="AH155" s="290"/>
    </row>
    <row r="156" spans="1:34" x14ac:dyDescent="0.2">
      <c r="A156" s="56" t="s">
        <v>1708</v>
      </c>
      <c r="B156" s="272">
        <v>408352.64</v>
      </c>
      <c r="C156" s="272">
        <v>68162.100000000006</v>
      </c>
      <c r="D156" s="272">
        <v>195153.94</v>
      </c>
      <c r="F156" s="56">
        <v>1011437.98</v>
      </c>
      <c r="G156" s="56">
        <v>196109.44</v>
      </c>
      <c r="I156" s="276">
        <v>3000</v>
      </c>
      <c r="J156" s="276">
        <v>109286.45</v>
      </c>
      <c r="O156" s="56">
        <v>256374.53</v>
      </c>
      <c r="P156" s="56">
        <v>2453318.4700000002</v>
      </c>
      <c r="Q156" s="100">
        <v>882547.31</v>
      </c>
      <c r="R156" s="100">
        <v>218000</v>
      </c>
      <c r="S156" s="100">
        <v>898.25</v>
      </c>
      <c r="U156" s="100">
        <v>867636</v>
      </c>
      <c r="W156" s="100">
        <v>259055.87</v>
      </c>
      <c r="X156" s="124">
        <v>1112240</v>
      </c>
      <c r="Z156" s="124">
        <v>1800</v>
      </c>
      <c r="AB156" s="124">
        <v>877759.9</v>
      </c>
      <c r="AC156" s="124">
        <v>270369.65000000002</v>
      </c>
      <c r="AH156" s="290"/>
    </row>
    <row r="157" spans="1:34" x14ac:dyDescent="0.2">
      <c r="A157" s="56" t="s">
        <v>1709</v>
      </c>
      <c r="B157" s="272">
        <v>414235.85</v>
      </c>
      <c r="C157" s="272">
        <v>271901.59000000003</v>
      </c>
      <c r="D157" s="272">
        <v>110005.1</v>
      </c>
      <c r="F157" s="56">
        <v>358834.9</v>
      </c>
      <c r="G157" s="56">
        <v>1497880.67</v>
      </c>
      <c r="I157" s="276">
        <v>18640</v>
      </c>
      <c r="J157" s="276">
        <v>184038.49</v>
      </c>
      <c r="M157" s="56">
        <v>3100</v>
      </c>
      <c r="O157" s="56">
        <v>-2736609.7</v>
      </c>
      <c r="P157" s="56">
        <v>4517827.99</v>
      </c>
      <c r="Q157" s="100">
        <v>1621342.56</v>
      </c>
      <c r="R157" s="100">
        <v>246220</v>
      </c>
      <c r="S157" s="100">
        <v>1055.6099999999999</v>
      </c>
      <c r="U157" s="100">
        <v>1552278</v>
      </c>
      <c r="W157" s="100">
        <v>1465484.11</v>
      </c>
      <c r="X157" s="124">
        <v>2120808</v>
      </c>
      <c r="Z157" s="124">
        <v>1800</v>
      </c>
      <c r="AA157" s="124">
        <v>1640</v>
      </c>
      <c r="AB157" s="124">
        <v>1459439.79</v>
      </c>
      <c r="AC157" s="124">
        <v>368017.06</v>
      </c>
      <c r="AH157" s="290"/>
    </row>
    <row r="158" spans="1:34" x14ac:dyDescent="0.2">
      <c r="A158" s="56" t="s">
        <v>1710</v>
      </c>
      <c r="B158" s="272">
        <v>411177.33</v>
      </c>
      <c r="C158" s="272">
        <v>79913</v>
      </c>
      <c r="D158" s="272">
        <v>49991.91</v>
      </c>
      <c r="F158" s="56">
        <v>685276.53</v>
      </c>
      <c r="G158" s="56">
        <v>165393.57</v>
      </c>
      <c r="I158" s="276">
        <v>0</v>
      </c>
      <c r="J158" s="276">
        <v>39610.46</v>
      </c>
      <c r="O158" s="56">
        <v>255467.01</v>
      </c>
      <c r="P158" s="56">
        <v>3061336.79</v>
      </c>
      <c r="Q158" s="100">
        <v>1558215.53</v>
      </c>
      <c r="R158" s="100">
        <v>153350</v>
      </c>
      <c r="S158" s="100">
        <v>739.99</v>
      </c>
      <c r="U158" s="100">
        <v>1240739.5</v>
      </c>
      <c r="W158" s="100">
        <v>320474.40000000002</v>
      </c>
      <c r="X158" s="124">
        <v>1869119.5</v>
      </c>
      <c r="Z158" s="124">
        <v>1800</v>
      </c>
      <c r="AB158" s="124">
        <v>1038310.85</v>
      </c>
      <c r="AC158" s="124">
        <v>271237.3</v>
      </c>
      <c r="AH158" s="290"/>
    </row>
    <row r="159" spans="1:34" x14ac:dyDescent="0.2">
      <c r="A159" s="56" t="s">
        <v>1711</v>
      </c>
      <c r="B159" s="272">
        <v>328929.46000000002</v>
      </c>
      <c r="C159" s="272">
        <v>164098.79999999999</v>
      </c>
      <c r="D159" s="272">
        <v>372584.86</v>
      </c>
      <c r="F159" s="56">
        <v>1809354.39</v>
      </c>
      <c r="G159" s="56">
        <v>533687.44999999995</v>
      </c>
      <c r="J159" s="276">
        <v>187227.29</v>
      </c>
      <c r="O159" s="56">
        <v>179340.77</v>
      </c>
      <c r="P159" s="56">
        <v>2227904.62</v>
      </c>
      <c r="Q159" s="100">
        <v>1112700.54</v>
      </c>
      <c r="R159" s="100">
        <v>119750</v>
      </c>
      <c r="S159" s="100">
        <v>373.85</v>
      </c>
      <c r="U159" s="100">
        <v>1104250.3999999999</v>
      </c>
      <c r="W159" s="100">
        <v>243535.79</v>
      </c>
      <c r="X159" s="124">
        <v>1593730.4</v>
      </c>
      <c r="Z159" s="124">
        <v>18556</v>
      </c>
      <c r="AB159" s="124">
        <v>652265.4</v>
      </c>
      <c r="AC159" s="124">
        <v>93505.52</v>
      </c>
      <c r="AH159" s="290"/>
    </row>
    <row r="160" spans="1:34" x14ac:dyDescent="0.2">
      <c r="A160" s="56" t="s">
        <v>1712</v>
      </c>
      <c r="B160" s="272">
        <v>370668.05</v>
      </c>
      <c r="C160" s="272">
        <v>92871.1</v>
      </c>
      <c r="D160" s="272">
        <v>237842.06</v>
      </c>
      <c r="F160" s="56">
        <v>1448396.79</v>
      </c>
      <c r="G160" s="56">
        <v>317966.21999999997</v>
      </c>
      <c r="I160" s="276">
        <v>4000</v>
      </c>
      <c r="J160" s="276">
        <v>88238.8</v>
      </c>
      <c r="O160" s="56">
        <v>178064.56</v>
      </c>
      <c r="P160" s="56">
        <v>1652500.79</v>
      </c>
      <c r="Q160" s="100">
        <v>1412611.96</v>
      </c>
      <c r="R160" s="100">
        <v>205165</v>
      </c>
      <c r="S160" s="100">
        <v>636.09</v>
      </c>
      <c r="U160" s="100">
        <v>606644.5</v>
      </c>
      <c r="W160" s="100">
        <v>252216.83</v>
      </c>
      <c r="X160" s="124">
        <v>1292288.5</v>
      </c>
      <c r="Z160" s="124">
        <v>1800</v>
      </c>
      <c r="AB160" s="124">
        <v>766214.99</v>
      </c>
      <c r="AC160" s="124">
        <v>204343.95</v>
      </c>
      <c r="AH160" s="290"/>
    </row>
    <row r="161" spans="1:34" x14ac:dyDescent="0.2">
      <c r="A161" s="56" t="s">
        <v>1713</v>
      </c>
      <c r="B161" s="272">
        <v>489233.1</v>
      </c>
      <c r="C161" s="272">
        <v>18400</v>
      </c>
      <c r="D161" s="272">
        <v>62596.93</v>
      </c>
      <c r="F161" s="56">
        <v>1405866.51</v>
      </c>
      <c r="G161" s="56">
        <v>449014.1</v>
      </c>
      <c r="J161" s="276">
        <v>129868.57</v>
      </c>
      <c r="O161" s="56">
        <v>3840</v>
      </c>
      <c r="P161" s="56">
        <v>2038406.69</v>
      </c>
      <c r="Q161" s="100">
        <v>1286748.75</v>
      </c>
      <c r="R161" s="100">
        <v>130240</v>
      </c>
      <c r="S161" s="100">
        <v>1445.51</v>
      </c>
      <c r="U161" s="100">
        <v>935588.5</v>
      </c>
      <c r="W161" s="100">
        <v>171867.04</v>
      </c>
      <c r="X161" s="124">
        <v>1363668.5</v>
      </c>
      <c r="AB161" s="124">
        <v>983593.96</v>
      </c>
      <c r="AC161" s="124">
        <v>444335.05</v>
      </c>
      <c r="AH161" s="290"/>
    </row>
    <row r="162" spans="1:34" x14ac:dyDescent="0.2">
      <c r="A162" s="56" t="s">
        <v>1714</v>
      </c>
      <c r="B162" s="272">
        <v>229234.09</v>
      </c>
      <c r="C162" s="272">
        <v>63632</v>
      </c>
      <c r="D162" s="272">
        <v>63071.839999999997</v>
      </c>
      <c r="F162" s="56">
        <v>1251686.55</v>
      </c>
      <c r="G162" s="56">
        <v>378400.59</v>
      </c>
      <c r="I162" s="276">
        <v>0</v>
      </c>
      <c r="J162" s="276">
        <v>40000</v>
      </c>
      <c r="O162" s="56">
        <v>258699.32</v>
      </c>
      <c r="P162" s="56">
        <v>2546107.46</v>
      </c>
      <c r="Q162" s="100">
        <v>1486535.67</v>
      </c>
      <c r="R162" s="100">
        <v>67980</v>
      </c>
      <c r="S162" s="100">
        <v>675.84</v>
      </c>
      <c r="U162" s="100">
        <v>966427</v>
      </c>
      <c r="W162" s="100">
        <v>290838.31</v>
      </c>
      <c r="X162" s="124">
        <v>1551002</v>
      </c>
      <c r="Z162" s="124">
        <v>1800</v>
      </c>
      <c r="AB162" s="124">
        <v>958716.92</v>
      </c>
      <c r="AC162" s="124">
        <v>263907.52</v>
      </c>
      <c r="AF162" s="124">
        <v>10964</v>
      </c>
      <c r="AH162" s="290"/>
    </row>
    <row r="163" spans="1:34" x14ac:dyDescent="0.2">
      <c r="A163" s="56" t="s">
        <v>1715</v>
      </c>
      <c r="B163" s="272">
        <v>78629.52</v>
      </c>
      <c r="C163" s="272">
        <v>1405.45</v>
      </c>
      <c r="D163" s="272">
        <v>39894.01</v>
      </c>
      <c r="F163" s="56">
        <v>418881.96</v>
      </c>
      <c r="G163" s="56">
        <v>404024.77</v>
      </c>
      <c r="I163" s="276">
        <v>4900</v>
      </c>
      <c r="J163" s="276">
        <v>39900</v>
      </c>
      <c r="O163" s="56">
        <v>162125.39000000001</v>
      </c>
      <c r="P163" s="56">
        <v>2320392.7599999998</v>
      </c>
      <c r="Q163" s="100">
        <v>1150877.6499999999</v>
      </c>
      <c r="R163" s="100">
        <v>185387</v>
      </c>
      <c r="S163" s="100">
        <v>436.43</v>
      </c>
      <c r="U163" s="100">
        <v>697504.5</v>
      </c>
      <c r="W163" s="100">
        <v>206989.71</v>
      </c>
      <c r="X163" s="124">
        <v>1111424.5</v>
      </c>
      <c r="Z163" s="124">
        <v>1800</v>
      </c>
      <c r="AB163" s="124">
        <v>1039264.01</v>
      </c>
      <c r="AC163" s="124">
        <v>275435.56</v>
      </c>
      <c r="AH163" s="290"/>
    </row>
    <row r="164" spans="1:34" x14ac:dyDescent="0.2">
      <c r="A164" s="56" t="s">
        <v>1764</v>
      </c>
      <c r="B164" s="272">
        <v>404690.23</v>
      </c>
      <c r="C164" s="272">
        <v>25200</v>
      </c>
      <c r="D164" s="272">
        <v>93162.46</v>
      </c>
      <c r="F164" s="56">
        <v>1199732.06</v>
      </c>
      <c r="G164" s="56">
        <v>522762.8</v>
      </c>
      <c r="I164" s="276">
        <v>3000</v>
      </c>
      <c r="J164" s="276">
        <v>73916.22</v>
      </c>
      <c r="O164" s="56">
        <v>263586.84000000003</v>
      </c>
      <c r="P164" s="56">
        <v>2754433.99</v>
      </c>
      <c r="Q164" s="100">
        <v>1204117.28</v>
      </c>
      <c r="R164" s="100">
        <v>75300</v>
      </c>
      <c r="S164" s="100">
        <v>1294.1500000000001</v>
      </c>
      <c r="U164" s="100">
        <v>957995.5</v>
      </c>
      <c r="W164" s="100">
        <v>244374.35</v>
      </c>
      <c r="X164" s="124">
        <v>1483165.5</v>
      </c>
      <c r="Z164" s="124">
        <v>1800</v>
      </c>
      <c r="AB164" s="124">
        <v>1005381.92</v>
      </c>
      <c r="AC164" s="124">
        <v>343339.43</v>
      </c>
      <c r="AF164" s="124">
        <v>5500</v>
      </c>
      <c r="AH164" s="290"/>
    </row>
    <row r="165" spans="1:34" x14ac:dyDescent="0.2">
      <c r="A165" s="56" t="s">
        <v>1768</v>
      </c>
      <c r="B165" s="272">
        <v>683089.9</v>
      </c>
      <c r="C165" s="272">
        <v>27000</v>
      </c>
      <c r="D165" s="272">
        <v>82371.38</v>
      </c>
      <c r="F165" s="56">
        <v>541650</v>
      </c>
      <c r="G165" s="56">
        <v>286803.15999999997</v>
      </c>
      <c r="I165" s="276">
        <v>146130</v>
      </c>
      <c r="J165" s="276">
        <v>81382.64</v>
      </c>
      <c r="K165" s="276">
        <v>16900</v>
      </c>
      <c r="O165" s="56">
        <v>280556.40999999997</v>
      </c>
      <c r="P165" s="56">
        <v>4164121.7</v>
      </c>
      <c r="Q165" s="100">
        <v>1449888.48</v>
      </c>
      <c r="R165" s="100">
        <v>264500</v>
      </c>
      <c r="S165" s="100">
        <v>1477.18</v>
      </c>
      <c r="U165" s="100">
        <v>1580733</v>
      </c>
      <c r="W165" s="100">
        <v>342714.83</v>
      </c>
      <c r="X165" s="124">
        <v>2073823</v>
      </c>
      <c r="Z165" s="124">
        <v>1800</v>
      </c>
      <c r="AB165" s="124">
        <v>1382890.29</v>
      </c>
      <c r="AC165" s="124">
        <v>90300.87</v>
      </c>
      <c r="AH165" s="290"/>
    </row>
    <row r="166" spans="1:34" x14ac:dyDescent="0.2">
      <c r="A166" s="56" t="s">
        <v>1772</v>
      </c>
      <c r="B166" s="272">
        <v>311155.67</v>
      </c>
      <c r="C166" s="272">
        <v>103600.31</v>
      </c>
      <c r="D166" s="272">
        <v>226688.06</v>
      </c>
      <c r="F166" s="56">
        <v>1068601.46</v>
      </c>
      <c r="G166" s="56">
        <v>380771.56</v>
      </c>
      <c r="I166" s="276">
        <v>0</v>
      </c>
      <c r="J166" s="276">
        <v>83765.429999999993</v>
      </c>
      <c r="O166" s="56">
        <v>1658.54</v>
      </c>
      <c r="P166" s="56">
        <v>3254719.47</v>
      </c>
      <c r="Q166" s="100">
        <v>1231894.94</v>
      </c>
      <c r="R166" s="100">
        <v>154550</v>
      </c>
      <c r="U166" s="100">
        <v>679686.6</v>
      </c>
      <c r="W166" s="100">
        <v>269714.31</v>
      </c>
      <c r="X166" s="124">
        <v>1051516.6000000001</v>
      </c>
      <c r="Z166" s="124">
        <v>8152</v>
      </c>
      <c r="AB166" s="124">
        <v>744640.52</v>
      </c>
      <c r="AC166" s="124">
        <v>284472.86</v>
      </c>
      <c r="AF166" s="124">
        <v>2493.1</v>
      </c>
      <c r="AH166" s="290"/>
    </row>
    <row r="167" spans="1:34" x14ac:dyDescent="0.2">
      <c r="A167" s="56" t="s">
        <v>1716</v>
      </c>
      <c r="B167" s="272">
        <v>728489.28</v>
      </c>
      <c r="C167" s="272">
        <v>445307.65</v>
      </c>
      <c r="D167" s="272">
        <v>88714.6</v>
      </c>
      <c r="F167" s="56">
        <v>563546.61</v>
      </c>
      <c r="G167" s="56">
        <v>514194.98</v>
      </c>
      <c r="I167" s="276">
        <v>3000</v>
      </c>
      <c r="J167" s="276">
        <v>58075.56</v>
      </c>
      <c r="L167" s="276">
        <v>286.92</v>
      </c>
      <c r="O167" s="56">
        <v>-2720032.14</v>
      </c>
      <c r="P167" s="56">
        <v>4774273.9400000004</v>
      </c>
      <c r="Q167" s="100">
        <v>1875516.22</v>
      </c>
      <c r="R167" s="100">
        <v>225525</v>
      </c>
      <c r="S167" s="100">
        <v>1232.92</v>
      </c>
      <c r="U167" s="100">
        <v>1237120.5</v>
      </c>
      <c r="W167" s="100">
        <v>18900</v>
      </c>
      <c r="X167" s="124">
        <v>1721291.5</v>
      </c>
      <c r="AB167" s="124">
        <v>789243.34</v>
      </c>
      <c r="AC167" s="124">
        <v>305321.36</v>
      </c>
      <c r="AF167" s="124">
        <v>4120</v>
      </c>
      <c r="AH167" s="290"/>
    </row>
    <row r="168" spans="1:34" x14ac:dyDescent="0.2">
      <c r="A168" s="56" t="s">
        <v>1717</v>
      </c>
      <c r="B168" s="272">
        <v>321181.12</v>
      </c>
      <c r="C168" s="272">
        <v>47659.45</v>
      </c>
      <c r="D168" s="272">
        <v>54797.52</v>
      </c>
      <c r="F168" s="56">
        <v>955012.41</v>
      </c>
      <c r="G168" s="56">
        <v>472518.99</v>
      </c>
      <c r="I168" s="276">
        <v>0</v>
      </c>
      <c r="J168" s="276">
        <v>44650</v>
      </c>
      <c r="L168" s="276">
        <v>28.04</v>
      </c>
      <c r="O168" s="56">
        <v>-1393646.91</v>
      </c>
      <c r="P168" s="56">
        <v>3320080.98</v>
      </c>
      <c r="Q168" s="100">
        <v>1047296.87</v>
      </c>
      <c r="R168" s="100">
        <v>120040</v>
      </c>
      <c r="S168" s="100">
        <v>653</v>
      </c>
      <c r="U168" s="100">
        <v>1666813.5</v>
      </c>
      <c r="W168" s="100">
        <v>9900</v>
      </c>
      <c r="X168" s="124">
        <v>1900653.5</v>
      </c>
      <c r="AB168" s="124">
        <v>636573.24</v>
      </c>
      <c r="AC168" s="124">
        <v>277288.25</v>
      </c>
      <c r="AH168" s="290"/>
    </row>
    <row r="169" spans="1:34" x14ac:dyDescent="0.2">
      <c r="A169" s="56" t="s">
        <v>1718</v>
      </c>
      <c r="B169" s="272">
        <v>350291.84</v>
      </c>
      <c r="C169" s="272">
        <v>171471.74</v>
      </c>
      <c r="D169" s="272">
        <v>21103.279999999999</v>
      </c>
      <c r="F169" s="56">
        <v>905349.24</v>
      </c>
      <c r="G169" s="56">
        <v>368043.16</v>
      </c>
      <c r="I169" s="276">
        <v>4000</v>
      </c>
      <c r="J169" s="276">
        <v>47123.9</v>
      </c>
      <c r="L169" s="276">
        <v>376.38</v>
      </c>
      <c r="O169" s="56">
        <v>-438529.39</v>
      </c>
      <c r="P169" s="56">
        <v>2333757.04</v>
      </c>
      <c r="Q169" s="100">
        <v>1259093.55</v>
      </c>
      <c r="R169" s="100">
        <v>146540</v>
      </c>
      <c r="S169" s="100">
        <v>425.24</v>
      </c>
      <c r="U169" s="100">
        <v>1197427</v>
      </c>
      <c r="W169" s="100">
        <v>38217.879999999997</v>
      </c>
      <c r="X169" s="124">
        <v>1538722</v>
      </c>
      <c r="AB169" s="124">
        <v>743137.84</v>
      </c>
      <c r="AC169" s="124">
        <v>246321.5</v>
      </c>
      <c r="AF169" s="124">
        <v>2700</v>
      </c>
      <c r="AH169" s="290"/>
    </row>
    <row r="170" spans="1:34" x14ac:dyDescent="0.2">
      <c r="A170" s="56" t="s">
        <v>1719</v>
      </c>
      <c r="B170" s="272">
        <v>1522149.02</v>
      </c>
      <c r="C170" s="272">
        <v>228617.15</v>
      </c>
      <c r="D170" s="272">
        <v>37313.58</v>
      </c>
      <c r="F170" s="56">
        <v>133274.44</v>
      </c>
      <c r="G170" s="56">
        <v>361676.69</v>
      </c>
      <c r="I170" s="276">
        <v>2000</v>
      </c>
      <c r="J170" s="276">
        <v>50747.3</v>
      </c>
      <c r="L170" s="276">
        <v>0</v>
      </c>
      <c r="O170" s="56">
        <v>-862364.05</v>
      </c>
      <c r="P170" s="56">
        <v>2500833.27</v>
      </c>
      <c r="Q170" s="100">
        <v>2680929.02</v>
      </c>
      <c r="R170" s="100">
        <v>348395</v>
      </c>
      <c r="S170" s="100">
        <v>1796.8</v>
      </c>
      <c r="U170" s="100">
        <v>1172745</v>
      </c>
      <c r="W170" s="100">
        <v>11900</v>
      </c>
      <c r="X170" s="124">
        <v>2122900</v>
      </c>
      <c r="AB170" s="124">
        <v>968413.66</v>
      </c>
      <c r="AC170" s="124">
        <v>170627.8</v>
      </c>
      <c r="AF170" s="124">
        <v>3380</v>
      </c>
      <c r="AH170" s="290"/>
    </row>
    <row r="171" spans="1:34" x14ac:dyDescent="0.2">
      <c r="A171" s="56" t="s">
        <v>1720</v>
      </c>
      <c r="B171" s="272">
        <v>1919409.45</v>
      </c>
      <c r="C171" s="272">
        <v>1245641.49</v>
      </c>
      <c r="D171" s="272">
        <v>113311.01</v>
      </c>
      <c r="F171" s="56">
        <v>614429.02</v>
      </c>
      <c r="G171" s="56">
        <v>843488.59</v>
      </c>
      <c r="I171" s="276">
        <v>2400</v>
      </c>
      <c r="J171" s="276">
        <v>61014.69</v>
      </c>
      <c r="L171" s="276">
        <v>1012.53</v>
      </c>
      <c r="O171" s="56">
        <v>1707129.44</v>
      </c>
      <c r="P171" s="56">
        <v>1757956.06</v>
      </c>
      <c r="Q171" s="100">
        <v>2989688.89</v>
      </c>
      <c r="R171" s="100">
        <v>204270</v>
      </c>
      <c r="S171" s="100">
        <v>3371.59</v>
      </c>
      <c r="U171" s="100">
        <v>1827842.5</v>
      </c>
      <c r="W171" s="100">
        <v>158115.53</v>
      </c>
      <c r="X171" s="124">
        <v>2266537.5</v>
      </c>
      <c r="AB171" s="124">
        <v>954358.78</v>
      </c>
      <c r="AC171" s="124">
        <v>378535.39</v>
      </c>
      <c r="AF171" s="124">
        <v>21600</v>
      </c>
      <c r="AH171" s="290"/>
    </row>
    <row r="172" spans="1:34" x14ac:dyDescent="0.2">
      <c r="A172" s="56" t="s">
        <v>1721</v>
      </c>
      <c r="B172" s="272">
        <v>419583.91</v>
      </c>
      <c r="C172" s="272">
        <v>195785</v>
      </c>
      <c r="D172" s="272">
        <v>46333.09</v>
      </c>
      <c r="F172" s="56">
        <v>975231.42</v>
      </c>
      <c r="G172" s="56">
        <v>175118.53</v>
      </c>
      <c r="I172" s="276">
        <v>3000</v>
      </c>
      <c r="J172" s="276">
        <v>42130.92</v>
      </c>
      <c r="L172" s="276">
        <v>135.38</v>
      </c>
      <c r="O172" s="56">
        <v>-300552.09000000003</v>
      </c>
      <c r="P172" s="56">
        <v>2321876.0699999998</v>
      </c>
      <c r="Q172" s="100">
        <v>1356606.3</v>
      </c>
      <c r="R172" s="100">
        <v>154800</v>
      </c>
      <c r="S172" s="100">
        <v>833.89</v>
      </c>
      <c r="U172" s="100">
        <v>884037</v>
      </c>
      <c r="W172" s="100">
        <v>5400</v>
      </c>
      <c r="X172" s="124">
        <v>1122792</v>
      </c>
      <c r="AB172" s="124">
        <v>883837.81</v>
      </c>
      <c r="AC172" s="124">
        <v>252358.17</v>
      </c>
      <c r="AH172" s="290"/>
    </row>
    <row r="173" spans="1:34" x14ac:dyDescent="0.2">
      <c r="A173" s="56" t="s">
        <v>1722</v>
      </c>
      <c r="B173" s="272">
        <v>654765.93999999994</v>
      </c>
      <c r="C173" s="272">
        <v>561131.55000000005</v>
      </c>
      <c r="D173" s="272">
        <v>34169.43</v>
      </c>
      <c r="F173" s="56">
        <v>474763.61</v>
      </c>
      <c r="G173" s="56">
        <v>199944.46</v>
      </c>
      <c r="I173" s="276">
        <v>5000</v>
      </c>
      <c r="J173" s="276">
        <v>75194.53</v>
      </c>
      <c r="L173" s="276">
        <v>921.24</v>
      </c>
      <c r="O173" s="56">
        <v>-971943.12</v>
      </c>
      <c r="P173" s="56">
        <v>2694098.62</v>
      </c>
      <c r="Q173" s="100">
        <v>1920191.6</v>
      </c>
      <c r="R173" s="100">
        <v>91900</v>
      </c>
      <c r="S173" s="100">
        <v>1265.72</v>
      </c>
      <c r="U173" s="100">
        <v>912488.5</v>
      </c>
      <c r="W173" s="100">
        <v>12600</v>
      </c>
      <c r="X173" s="124">
        <v>1320826</v>
      </c>
      <c r="AB173" s="124">
        <v>1008399.44</v>
      </c>
      <c r="AC173" s="124">
        <v>210406.46</v>
      </c>
      <c r="AF173" s="124">
        <v>246.7</v>
      </c>
      <c r="AH173" s="290"/>
    </row>
    <row r="174" spans="1:34" x14ac:dyDescent="0.2">
      <c r="A174" s="56" t="s">
        <v>1762</v>
      </c>
      <c r="B174" s="272">
        <v>483159.66</v>
      </c>
      <c r="C174" s="272">
        <v>167043.5</v>
      </c>
      <c r="D174" s="272">
        <v>21296.9</v>
      </c>
      <c r="F174" s="56">
        <v>683568.08</v>
      </c>
      <c r="G174" s="56">
        <v>206343.14</v>
      </c>
      <c r="I174" s="276">
        <v>3500</v>
      </c>
      <c r="J174" s="276">
        <v>27090</v>
      </c>
      <c r="O174" s="56">
        <v>-1197820.27</v>
      </c>
      <c r="P174" s="56">
        <v>2583494.75</v>
      </c>
      <c r="Q174" s="100">
        <v>1264888.44</v>
      </c>
      <c r="R174" s="100">
        <v>110000</v>
      </c>
      <c r="S174" s="100">
        <v>489.64</v>
      </c>
      <c r="U174" s="100">
        <v>357819</v>
      </c>
      <c r="W174" s="100">
        <v>10800</v>
      </c>
      <c r="X174" s="124">
        <v>784149</v>
      </c>
      <c r="AB174" s="124">
        <v>537078.81000000006</v>
      </c>
      <c r="AC174" s="124">
        <v>166810.47</v>
      </c>
      <c r="AH174" s="290"/>
    </row>
    <row r="175" spans="1:34" x14ac:dyDescent="0.2">
      <c r="A175" s="56" t="s">
        <v>1773</v>
      </c>
      <c r="B175" s="272">
        <v>270171.99</v>
      </c>
      <c r="C175" s="272">
        <v>51338.65</v>
      </c>
      <c r="D175" s="272">
        <v>43912.33</v>
      </c>
      <c r="F175" s="56">
        <v>1291690.6000000001</v>
      </c>
      <c r="G175" s="56">
        <v>79670.02</v>
      </c>
      <c r="J175" s="276">
        <v>29823.599999999999</v>
      </c>
      <c r="L175" s="276">
        <v>150</v>
      </c>
      <c r="O175" s="56">
        <v>-1097429.02</v>
      </c>
      <c r="P175" s="56">
        <v>2913433.4</v>
      </c>
      <c r="Q175" s="100">
        <v>874448.2</v>
      </c>
      <c r="R175" s="100">
        <v>107000</v>
      </c>
      <c r="S175" s="100">
        <v>382.76</v>
      </c>
      <c r="U175" s="100">
        <v>596326.5</v>
      </c>
      <c r="W175" s="100">
        <v>18670.810000000001</v>
      </c>
      <c r="X175" s="124">
        <v>779961.5</v>
      </c>
      <c r="AA175" s="124">
        <v>56660</v>
      </c>
      <c r="AB175" s="124">
        <v>491812.71</v>
      </c>
      <c r="AC175" s="124">
        <v>234401.45</v>
      </c>
      <c r="AF175" s="124">
        <v>9000</v>
      </c>
      <c r="AH175" s="290"/>
    </row>
    <row r="176" spans="1:34" x14ac:dyDescent="0.2">
      <c r="A176" s="56" t="s">
        <v>17</v>
      </c>
      <c r="B176" s="272">
        <v>1029439.16</v>
      </c>
      <c r="C176" s="272">
        <v>52436.7</v>
      </c>
      <c r="D176" s="272">
        <v>143991.91</v>
      </c>
      <c r="F176" s="56">
        <v>1185119.53</v>
      </c>
      <c r="G176" s="56">
        <v>500284.32</v>
      </c>
      <c r="J176" s="276">
        <v>52643</v>
      </c>
      <c r="K176" s="276">
        <v>34360</v>
      </c>
      <c r="O176" s="56">
        <v>1378354.18</v>
      </c>
      <c r="P176" s="56">
        <v>2535471.5499999998</v>
      </c>
      <c r="Q176" s="100">
        <v>2569276.04</v>
      </c>
      <c r="S176" s="100">
        <v>2488.2399999999998</v>
      </c>
      <c r="U176" s="100">
        <v>1580494</v>
      </c>
      <c r="W176" s="100">
        <v>216400</v>
      </c>
      <c r="X176" s="124">
        <v>2844934</v>
      </c>
      <c r="Z176" s="124">
        <v>17070</v>
      </c>
      <c r="AB176" s="124">
        <v>1300967.3</v>
      </c>
      <c r="AC176" s="124">
        <v>347739.02</v>
      </c>
      <c r="AF176" s="124">
        <v>4000</v>
      </c>
      <c r="AH176" s="290"/>
    </row>
    <row r="177" spans="1:34" x14ac:dyDescent="0.2">
      <c r="A177" s="56" t="s">
        <v>18</v>
      </c>
      <c r="B177" s="272">
        <v>419219.34</v>
      </c>
      <c r="C177" s="272">
        <v>58450</v>
      </c>
      <c r="D177" s="272">
        <v>355525.91</v>
      </c>
      <c r="F177" s="56">
        <v>392567.35</v>
      </c>
      <c r="G177" s="56">
        <v>479042.85</v>
      </c>
      <c r="I177" s="276">
        <v>2500</v>
      </c>
      <c r="J177" s="276">
        <v>52296.25</v>
      </c>
      <c r="K177" s="276">
        <v>26850</v>
      </c>
      <c r="L177" s="276">
        <v>1225</v>
      </c>
      <c r="O177" s="56">
        <v>-1915524.73</v>
      </c>
      <c r="P177" s="56">
        <v>3491897.05</v>
      </c>
      <c r="Q177" s="100">
        <v>2035351.74</v>
      </c>
      <c r="S177" s="100">
        <v>762.3</v>
      </c>
      <c r="U177" s="100">
        <v>1276299.2</v>
      </c>
      <c r="W177" s="100">
        <v>163800</v>
      </c>
      <c r="X177" s="124">
        <v>2098469.2000000002</v>
      </c>
      <c r="Z177" s="124">
        <v>16318</v>
      </c>
      <c r="AB177" s="124">
        <v>912797.7</v>
      </c>
      <c r="AC177" s="124">
        <v>181135.07</v>
      </c>
      <c r="AF177" s="124">
        <v>4000</v>
      </c>
      <c r="AH177" s="290"/>
    </row>
    <row r="178" spans="1:34" x14ac:dyDescent="0.2">
      <c r="A178" s="56" t="s">
        <v>1723</v>
      </c>
      <c r="B178" s="272">
        <v>306154.34999999998</v>
      </c>
      <c r="C178" s="272">
        <v>18766.75</v>
      </c>
      <c r="D178" s="272">
        <v>165977.29</v>
      </c>
      <c r="F178" s="56">
        <v>9843719.7100000009</v>
      </c>
      <c r="G178" s="56">
        <v>3637862.34</v>
      </c>
      <c r="I178" s="276">
        <v>16600</v>
      </c>
      <c r="J178" s="276">
        <v>89240</v>
      </c>
      <c r="L178" s="276">
        <v>169.27</v>
      </c>
      <c r="O178" s="56">
        <v>475423.34</v>
      </c>
      <c r="P178" s="56">
        <v>2917750.69</v>
      </c>
      <c r="Q178" s="100">
        <v>1428866.65</v>
      </c>
      <c r="R178" s="100">
        <v>2574093.65</v>
      </c>
      <c r="S178" s="100">
        <v>1695.21</v>
      </c>
      <c r="U178" s="100">
        <v>2811437.5</v>
      </c>
      <c r="W178" s="100">
        <v>32581.25</v>
      </c>
      <c r="X178" s="124">
        <v>4075995.5</v>
      </c>
      <c r="Z178" s="124">
        <v>6181</v>
      </c>
      <c r="AA178" s="124">
        <v>760</v>
      </c>
      <c r="AB178" s="124">
        <v>1582720.09</v>
      </c>
      <c r="AC178" s="124">
        <v>1886321.44</v>
      </c>
      <c r="AE178" s="124">
        <v>158849.81</v>
      </c>
      <c r="AH178" s="290"/>
    </row>
    <row r="179" spans="1:34" x14ac:dyDescent="0.2">
      <c r="A179" s="56" t="s">
        <v>19</v>
      </c>
      <c r="B179" s="272">
        <v>75220.56</v>
      </c>
      <c r="C179" s="272">
        <v>31703</v>
      </c>
      <c r="D179" s="272">
        <v>40351.78</v>
      </c>
      <c r="F179" s="56">
        <v>286385.21000000002</v>
      </c>
      <c r="G179" s="56">
        <v>377937.94</v>
      </c>
      <c r="I179" s="276">
        <v>2330</v>
      </c>
      <c r="J179" s="276">
        <v>100280.03</v>
      </c>
      <c r="L179" s="276">
        <v>70000</v>
      </c>
      <c r="M179" s="56">
        <v>215000</v>
      </c>
      <c r="O179" s="56">
        <v>-2587530.27</v>
      </c>
      <c r="P179" s="56">
        <v>3101018.9</v>
      </c>
      <c r="Q179" s="100">
        <v>1912277.04</v>
      </c>
      <c r="R179" s="100">
        <v>130000</v>
      </c>
      <c r="S179" s="100">
        <v>572.22</v>
      </c>
      <c r="U179" s="100">
        <v>724125.5</v>
      </c>
      <c r="W179" s="100">
        <v>158200</v>
      </c>
      <c r="X179" s="124">
        <v>1654755.5</v>
      </c>
      <c r="Z179" s="124">
        <v>4885</v>
      </c>
      <c r="AB179" s="124">
        <v>939189.42</v>
      </c>
      <c r="AC179" s="124">
        <v>243235.65</v>
      </c>
      <c r="AF179" s="124">
        <v>4000</v>
      </c>
      <c r="AH179" s="290"/>
    </row>
    <row r="180" spans="1:34" x14ac:dyDescent="0.2">
      <c r="A180" s="56" t="s">
        <v>20</v>
      </c>
      <c r="B180" s="272">
        <v>327325.51</v>
      </c>
      <c r="C180" s="272">
        <v>45258.96</v>
      </c>
      <c r="D180" s="272">
        <v>193864.99</v>
      </c>
      <c r="F180" s="56">
        <v>79067</v>
      </c>
      <c r="G180" s="56">
        <v>738191.97</v>
      </c>
      <c r="I180" s="276">
        <v>0</v>
      </c>
      <c r="J180" s="276">
        <v>41648.519999999997</v>
      </c>
      <c r="K180" s="276">
        <v>70000</v>
      </c>
      <c r="L180" s="276">
        <v>149.53</v>
      </c>
      <c r="O180" s="56">
        <v>1803523.59</v>
      </c>
      <c r="P180" s="56">
        <v>254405.43</v>
      </c>
      <c r="Q180" s="100">
        <v>1461741.16</v>
      </c>
      <c r="S180" s="100">
        <v>1639.17</v>
      </c>
      <c r="U180" s="100">
        <v>1725069.7</v>
      </c>
      <c r="W180" s="100">
        <v>167000</v>
      </c>
      <c r="X180" s="124">
        <v>2273129.7000000002</v>
      </c>
      <c r="Z180" s="124">
        <v>1100</v>
      </c>
      <c r="AB180" s="124">
        <v>580763.15</v>
      </c>
      <c r="AC180" s="124">
        <v>348443.85</v>
      </c>
      <c r="AF180" s="124">
        <v>4000</v>
      </c>
      <c r="AH180" s="290"/>
    </row>
    <row r="181" spans="1:34" x14ac:dyDescent="0.2">
      <c r="A181" s="56" t="s">
        <v>21</v>
      </c>
      <c r="B181" s="272">
        <v>244191.41</v>
      </c>
      <c r="C181" s="272">
        <v>29630.75</v>
      </c>
      <c r="D181" s="272">
        <v>82745.73</v>
      </c>
      <c r="F181" s="56">
        <v>1425500.97</v>
      </c>
      <c r="G181" s="56">
        <v>317397.02</v>
      </c>
      <c r="I181" s="276">
        <v>154900</v>
      </c>
      <c r="J181" s="276">
        <v>68155</v>
      </c>
      <c r="K181" s="276">
        <v>24000</v>
      </c>
      <c r="L181" s="276">
        <v>118.05</v>
      </c>
      <c r="O181" s="56">
        <v>-1721810.65</v>
      </c>
      <c r="P181" s="56">
        <v>4470863.96</v>
      </c>
      <c r="Q181" s="100">
        <v>1806406.66</v>
      </c>
      <c r="S181" s="100">
        <v>1066.98</v>
      </c>
      <c r="U181" s="100">
        <v>1996644.3</v>
      </c>
      <c r="W181" s="100">
        <v>202000</v>
      </c>
      <c r="X181" s="124">
        <v>2856404.3</v>
      </c>
      <c r="Z181" s="124">
        <v>17220</v>
      </c>
      <c r="AB181" s="124">
        <v>928432.04</v>
      </c>
      <c r="AC181" s="124">
        <v>348576.77</v>
      </c>
      <c r="AF181" s="124">
        <v>4000</v>
      </c>
      <c r="AH181" s="290"/>
    </row>
    <row r="182" spans="1:34" x14ac:dyDescent="0.2">
      <c r="A182" s="56" t="s">
        <v>22</v>
      </c>
      <c r="B182" s="272">
        <v>428656.27</v>
      </c>
      <c r="C182" s="272">
        <v>27179.06</v>
      </c>
      <c r="D182" s="272">
        <v>128798.8</v>
      </c>
      <c r="F182" s="56">
        <v>422523.3</v>
      </c>
      <c r="G182" s="56">
        <v>583141.57999999996</v>
      </c>
      <c r="I182" s="276">
        <v>19800</v>
      </c>
      <c r="J182" s="276">
        <v>69860.479999999996</v>
      </c>
      <c r="K182" s="276">
        <v>68000</v>
      </c>
      <c r="L182" s="276">
        <v>5253.13</v>
      </c>
      <c r="O182" s="56">
        <v>379742.85</v>
      </c>
      <c r="P182" s="56">
        <v>1315785.06</v>
      </c>
      <c r="Q182" s="100">
        <v>1214097.19</v>
      </c>
      <c r="R182" s="100">
        <v>17000</v>
      </c>
      <c r="S182" s="100">
        <v>1309</v>
      </c>
      <c r="U182" s="100">
        <v>2353667.2000000002</v>
      </c>
      <c r="W182" s="100">
        <v>155550</v>
      </c>
      <c r="X182" s="124">
        <v>2952833.2</v>
      </c>
      <c r="Z182" s="124">
        <v>15880</v>
      </c>
      <c r="AB182" s="124">
        <v>864601.02</v>
      </c>
      <c r="AC182" s="124">
        <v>27679.18</v>
      </c>
      <c r="AF182" s="124">
        <v>4000</v>
      </c>
      <c r="AH182" s="290"/>
    </row>
    <row r="183" spans="1:34" x14ac:dyDescent="0.2">
      <c r="A183" s="56" t="s">
        <v>23</v>
      </c>
      <c r="B183" s="272">
        <v>729330.43</v>
      </c>
      <c r="C183" s="272">
        <v>64021.5</v>
      </c>
      <c r="D183" s="272">
        <v>243268.8</v>
      </c>
      <c r="F183" s="56">
        <v>970562.4</v>
      </c>
      <c r="G183" s="56">
        <v>420367.25</v>
      </c>
      <c r="I183" s="276">
        <v>2140</v>
      </c>
      <c r="J183" s="276">
        <v>47818.93</v>
      </c>
      <c r="K183" s="276">
        <v>192830</v>
      </c>
      <c r="L183" s="276">
        <v>97891.79</v>
      </c>
      <c r="O183" s="56">
        <v>1123876.49</v>
      </c>
      <c r="P183" s="56">
        <v>1137972.49</v>
      </c>
      <c r="Q183" s="100">
        <v>1946723.28</v>
      </c>
      <c r="R183" s="100">
        <v>240655</v>
      </c>
      <c r="S183" s="100">
        <v>944.5</v>
      </c>
      <c r="U183" s="100">
        <v>1533519.7</v>
      </c>
      <c r="W183" s="100">
        <v>178000</v>
      </c>
      <c r="X183" s="124">
        <v>2399959.7000000002</v>
      </c>
      <c r="Z183" s="124">
        <v>16522</v>
      </c>
      <c r="AB183" s="124">
        <v>1228305.1000000001</v>
      </c>
      <c r="AC183" s="124">
        <v>320114.07</v>
      </c>
      <c r="AF183" s="124">
        <v>4000</v>
      </c>
      <c r="AH183" s="290"/>
    </row>
    <row r="184" spans="1:34" x14ac:dyDescent="0.2">
      <c r="A184" s="56" t="s">
        <v>24</v>
      </c>
      <c r="B184" s="272">
        <v>780756.42</v>
      </c>
      <c r="C184" s="272">
        <v>66080.84</v>
      </c>
      <c r="D184" s="272">
        <v>172125.79</v>
      </c>
      <c r="F184" s="56">
        <v>1865611.07</v>
      </c>
      <c r="G184" s="56">
        <v>779691.95</v>
      </c>
      <c r="I184" s="276">
        <v>4500</v>
      </c>
      <c r="J184" s="276">
        <v>48150</v>
      </c>
      <c r="K184" s="276">
        <v>152800</v>
      </c>
      <c r="L184" s="276">
        <v>628.84</v>
      </c>
      <c r="O184" s="56">
        <v>1446834.83</v>
      </c>
      <c r="P184" s="56">
        <v>1899168.01</v>
      </c>
      <c r="Q184" s="100">
        <v>3155740.48</v>
      </c>
      <c r="R184" s="100">
        <v>67725</v>
      </c>
      <c r="S184" s="100">
        <v>1725.06</v>
      </c>
      <c r="U184" s="100">
        <v>1249423.3</v>
      </c>
      <c r="W184" s="100">
        <v>691200</v>
      </c>
      <c r="X184" s="124">
        <v>2362083.2999999998</v>
      </c>
      <c r="Z184" s="124">
        <v>29950</v>
      </c>
      <c r="AB184" s="124">
        <v>1102628.74</v>
      </c>
      <c r="AC184" s="124">
        <v>547720.42000000004</v>
      </c>
      <c r="AF184" s="124">
        <v>4000</v>
      </c>
      <c r="AH184" s="290"/>
    </row>
    <row r="185" spans="1:34" x14ac:dyDescent="0.2">
      <c r="A185" s="56" t="s">
        <v>25</v>
      </c>
      <c r="B185" s="272">
        <v>113478.12</v>
      </c>
      <c r="C185" s="272">
        <v>31382.99</v>
      </c>
      <c r="D185" s="272">
        <v>182358.38</v>
      </c>
      <c r="F185" s="56">
        <v>894038.69</v>
      </c>
      <c r="G185" s="56">
        <v>301506.48</v>
      </c>
      <c r="I185" s="276">
        <v>3100</v>
      </c>
      <c r="J185" s="276">
        <v>51212.3</v>
      </c>
      <c r="K185" s="276">
        <v>20000</v>
      </c>
      <c r="L185" s="276">
        <v>0</v>
      </c>
      <c r="O185" s="56">
        <v>-1886445.21</v>
      </c>
      <c r="P185" s="56">
        <v>4128965.53</v>
      </c>
      <c r="Q185" s="100">
        <v>1603615.7</v>
      </c>
      <c r="S185" s="100">
        <v>1039.26</v>
      </c>
      <c r="U185" s="100">
        <v>892220.6</v>
      </c>
      <c r="W185" s="100">
        <v>191000</v>
      </c>
      <c r="X185" s="124">
        <v>1637505.45</v>
      </c>
      <c r="Z185" s="124">
        <v>22330</v>
      </c>
      <c r="AB185" s="124">
        <v>1128283.3899999999</v>
      </c>
      <c r="AC185" s="124">
        <v>207002.46</v>
      </c>
      <c r="AF185" s="124">
        <v>4000</v>
      </c>
      <c r="AH185" s="290"/>
    </row>
    <row r="186" spans="1:34" x14ac:dyDescent="0.2">
      <c r="A186" s="56" t="s">
        <v>26</v>
      </c>
      <c r="B186" s="272">
        <v>254499.65</v>
      </c>
      <c r="C186" s="272">
        <v>38495.58</v>
      </c>
      <c r="D186" s="272">
        <v>193189.21</v>
      </c>
      <c r="F186" s="56">
        <v>272304.90999999997</v>
      </c>
      <c r="G186" s="56">
        <v>606829.01</v>
      </c>
      <c r="I186" s="276">
        <v>11970</v>
      </c>
      <c r="J186" s="276">
        <v>43433.95</v>
      </c>
      <c r="K186" s="276">
        <v>31900</v>
      </c>
      <c r="L186" s="276">
        <v>200</v>
      </c>
      <c r="O186" s="56">
        <v>-197525.53</v>
      </c>
      <c r="P186" s="56">
        <v>1898710.57</v>
      </c>
      <c r="Q186" s="100">
        <v>1562116.45</v>
      </c>
      <c r="R186" s="100">
        <v>63000</v>
      </c>
      <c r="S186" s="100">
        <v>772.65</v>
      </c>
      <c r="U186" s="100">
        <v>2123667.7000000002</v>
      </c>
      <c r="W186" s="100">
        <v>521800</v>
      </c>
      <c r="X186" s="124">
        <v>2793117.7</v>
      </c>
      <c r="Z186" s="124">
        <v>30160</v>
      </c>
      <c r="AB186" s="124">
        <v>851721.71</v>
      </c>
      <c r="AC186" s="124">
        <v>413275.06</v>
      </c>
      <c r="AF186" s="124">
        <v>4000</v>
      </c>
      <c r="AH186" s="290"/>
    </row>
    <row r="187" spans="1:34" x14ac:dyDescent="0.2">
      <c r="A187" s="56" t="s">
        <v>27</v>
      </c>
      <c r="B187" s="272">
        <v>217907.94</v>
      </c>
      <c r="C187" s="272">
        <v>34878.06</v>
      </c>
      <c r="D187" s="272">
        <v>40286.79</v>
      </c>
      <c r="F187" s="56">
        <v>246068.55</v>
      </c>
      <c r="G187" s="56">
        <v>785918.83</v>
      </c>
      <c r="I187" s="276">
        <v>2000</v>
      </c>
      <c r="J187" s="276">
        <v>42120.43</v>
      </c>
      <c r="K187" s="276">
        <v>2400</v>
      </c>
      <c r="L187" s="276">
        <v>2606.87</v>
      </c>
      <c r="O187" s="56">
        <v>-865837.99</v>
      </c>
      <c r="P187" s="56">
        <v>2242933.0699999998</v>
      </c>
      <c r="Q187" s="100">
        <v>1466812.73</v>
      </c>
      <c r="S187" s="100">
        <v>866.69</v>
      </c>
      <c r="U187" s="100">
        <v>1883411.1</v>
      </c>
      <c r="W187" s="100">
        <v>167200</v>
      </c>
      <c r="X187" s="124">
        <v>2566691.1</v>
      </c>
      <c r="Z187" s="124">
        <v>13370</v>
      </c>
      <c r="AB187" s="124">
        <v>728848.27</v>
      </c>
      <c r="AC187" s="124">
        <v>251340.28</v>
      </c>
      <c r="AE187" s="124">
        <v>29177.08</v>
      </c>
      <c r="AF187" s="124">
        <v>4000</v>
      </c>
      <c r="AH187" s="290"/>
    </row>
    <row r="188" spans="1:34" x14ac:dyDescent="0.2">
      <c r="A188" s="56" t="s">
        <v>1765</v>
      </c>
      <c r="B188" s="272">
        <v>125031.45</v>
      </c>
      <c r="C188" s="272">
        <v>14605</v>
      </c>
      <c r="D188" s="272">
        <v>97925.14</v>
      </c>
      <c r="F188" s="56">
        <v>943910.09</v>
      </c>
      <c r="G188" s="56">
        <v>428421.63</v>
      </c>
      <c r="I188" s="276">
        <v>14685</v>
      </c>
      <c r="J188" s="276">
        <v>76789.25</v>
      </c>
      <c r="K188" s="276">
        <v>0</v>
      </c>
      <c r="L188" s="276">
        <v>30.28</v>
      </c>
      <c r="O188" s="56">
        <v>-1547491.15</v>
      </c>
      <c r="P188" s="56">
        <v>3605471.06</v>
      </c>
      <c r="Q188" s="100">
        <v>1836272.22</v>
      </c>
      <c r="S188" s="100">
        <v>888.05</v>
      </c>
      <c r="U188" s="100">
        <v>1080290</v>
      </c>
      <c r="W188" s="100">
        <v>49700</v>
      </c>
      <c r="X188" s="124">
        <v>1854240</v>
      </c>
      <c r="Z188" s="124">
        <v>14820</v>
      </c>
      <c r="AB188" s="124">
        <v>673714.16</v>
      </c>
      <c r="AC188" s="124">
        <v>303728.12</v>
      </c>
      <c r="AF188" s="124">
        <v>4000</v>
      </c>
      <c r="AH188" s="290"/>
    </row>
    <row r="189" spans="1:34" x14ac:dyDescent="0.2">
      <c r="A189" s="56" t="s">
        <v>29</v>
      </c>
      <c r="B189" s="272">
        <v>253047.62</v>
      </c>
      <c r="C189" s="272">
        <v>254900.74</v>
      </c>
      <c r="D189" s="272">
        <v>221042.54</v>
      </c>
      <c r="F189" s="56">
        <v>2218778.31</v>
      </c>
      <c r="G189" s="56">
        <v>346760.07</v>
      </c>
      <c r="I189" s="276">
        <v>3000</v>
      </c>
      <c r="J189" s="276">
        <v>27213.81</v>
      </c>
      <c r="L189" s="276">
        <v>46109.34</v>
      </c>
      <c r="O189" s="56">
        <v>200289.86</v>
      </c>
      <c r="P189" s="56">
        <v>3600900</v>
      </c>
      <c r="Q189" s="100">
        <v>1494013.77</v>
      </c>
      <c r="S189" s="100">
        <v>876.79</v>
      </c>
      <c r="U189" s="100">
        <v>1372814.5</v>
      </c>
      <c r="W189" s="100">
        <v>199100</v>
      </c>
      <c r="X189" s="124">
        <v>2131929.5</v>
      </c>
      <c r="Z189" s="124">
        <v>18524</v>
      </c>
      <c r="AB189" s="124">
        <v>939057.21</v>
      </c>
      <c r="AC189" s="124">
        <v>413331.25</v>
      </c>
      <c r="AF189" s="124">
        <v>4000</v>
      </c>
      <c r="AH189" s="290"/>
    </row>
    <row r="190" spans="1:34" x14ac:dyDescent="0.2">
      <c r="A190" s="56" t="s">
        <v>1724</v>
      </c>
      <c r="B190" s="272">
        <v>262664.34000000003</v>
      </c>
      <c r="C190" s="272">
        <v>13965</v>
      </c>
      <c r="D190" s="272">
        <v>75223.850000000006</v>
      </c>
      <c r="F190" s="56">
        <v>852973.91</v>
      </c>
      <c r="G190" s="56">
        <v>1771.36</v>
      </c>
      <c r="J190" s="276">
        <v>87487</v>
      </c>
      <c r="L190" s="276">
        <v>3750</v>
      </c>
      <c r="O190" s="56">
        <v>239728.99</v>
      </c>
      <c r="P190" s="56">
        <v>2938659.03</v>
      </c>
      <c r="Q190" s="100">
        <v>1050447.75</v>
      </c>
      <c r="R190" s="100">
        <v>305050</v>
      </c>
      <c r="S190" s="100">
        <v>520.87</v>
      </c>
      <c r="U190" s="100">
        <v>1402485</v>
      </c>
      <c r="W190" s="100">
        <v>92485</v>
      </c>
      <c r="X190" s="124">
        <v>1855700</v>
      </c>
      <c r="AB190" s="124">
        <v>516293.67</v>
      </c>
      <c r="AC190" s="124">
        <v>239173.58</v>
      </c>
      <c r="AF190" s="124">
        <v>4875</v>
      </c>
      <c r="AH190" s="290"/>
    </row>
    <row r="191" spans="1:34" x14ac:dyDescent="0.2">
      <c r="A191" s="56" t="s">
        <v>1725</v>
      </c>
      <c r="B191" s="272">
        <v>17199.72</v>
      </c>
      <c r="C191" s="272">
        <v>0</v>
      </c>
      <c r="D191" s="272">
        <v>175196.48</v>
      </c>
      <c r="F191" s="56">
        <v>1799434.29</v>
      </c>
      <c r="G191" s="56">
        <v>607179.64</v>
      </c>
      <c r="J191" s="276">
        <v>38395.61</v>
      </c>
      <c r="L191" s="276">
        <v>1061.5999999999999</v>
      </c>
      <c r="O191" s="56">
        <v>131810</v>
      </c>
      <c r="P191" s="56">
        <v>309271.51</v>
      </c>
      <c r="Q191" s="100">
        <v>871426.91</v>
      </c>
      <c r="S191" s="100">
        <v>249.62</v>
      </c>
      <c r="U191" s="100">
        <v>1598322.42</v>
      </c>
      <c r="W191" s="100">
        <v>177400</v>
      </c>
      <c r="X191" s="124">
        <v>2073006.42</v>
      </c>
      <c r="AB191" s="124">
        <v>593381.54</v>
      </c>
      <c r="AC191" s="124">
        <v>44534.1</v>
      </c>
      <c r="AF191" s="124">
        <v>2940</v>
      </c>
      <c r="AH191" s="290"/>
    </row>
    <row r="192" spans="1:34" x14ac:dyDescent="0.2">
      <c r="A192" s="56" t="s">
        <v>1726</v>
      </c>
      <c r="B192" s="272">
        <v>371892.49</v>
      </c>
      <c r="C192" s="272">
        <v>98800</v>
      </c>
      <c r="D192" s="272">
        <v>105656.68</v>
      </c>
      <c r="F192" s="56">
        <v>2757451.53</v>
      </c>
      <c r="G192" s="56">
        <v>307810.15999999997</v>
      </c>
      <c r="I192" s="276">
        <v>0</v>
      </c>
      <c r="J192" s="276">
        <v>61777</v>
      </c>
      <c r="L192" s="276">
        <v>9153.9500000000007</v>
      </c>
      <c r="O192" s="56">
        <v>61173.09</v>
      </c>
      <c r="P192" s="56">
        <v>2920045.89</v>
      </c>
      <c r="Q192" s="100">
        <v>1434720</v>
      </c>
      <c r="R192" s="100">
        <v>677900</v>
      </c>
      <c r="S192" s="100">
        <v>429.77</v>
      </c>
      <c r="U192" s="100">
        <v>1912995</v>
      </c>
      <c r="W192" s="100">
        <v>87200</v>
      </c>
      <c r="X192" s="124">
        <v>2591815</v>
      </c>
      <c r="AB192" s="124">
        <v>855949.82</v>
      </c>
      <c r="AC192" s="124">
        <v>466196.79</v>
      </c>
      <c r="AH192" s="290"/>
    </row>
    <row r="193" spans="1:34" x14ac:dyDescent="0.2">
      <c r="A193" s="56" t="s">
        <v>1727</v>
      </c>
      <c r="B193" s="272">
        <v>291979.17</v>
      </c>
      <c r="C193" s="272">
        <v>55194</v>
      </c>
      <c r="D193" s="272">
        <v>69464.14</v>
      </c>
      <c r="F193" s="56">
        <v>534527.12</v>
      </c>
      <c r="G193" s="56">
        <v>422032.53</v>
      </c>
      <c r="I193" s="276">
        <v>2000</v>
      </c>
      <c r="J193" s="276">
        <v>36250</v>
      </c>
      <c r="L193" s="276">
        <v>465.5</v>
      </c>
      <c r="O193" s="56">
        <v>-1302727.8600000001</v>
      </c>
      <c r="P193" s="56">
        <v>2662416.9900000002</v>
      </c>
      <c r="Q193" s="100">
        <v>1058897.3400000001</v>
      </c>
      <c r="R193" s="100">
        <v>129690</v>
      </c>
      <c r="S193" s="100">
        <v>586.15</v>
      </c>
      <c r="U193" s="100">
        <v>798142</v>
      </c>
      <c r="W193" s="100">
        <v>82140</v>
      </c>
      <c r="X193" s="124">
        <v>1236882</v>
      </c>
      <c r="Z193" s="124">
        <v>4000</v>
      </c>
      <c r="AA193" s="124">
        <v>1570</v>
      </c>
      <c r="AB193" s="124">
        <v>548255.93999999994</v>
      </c>
      <c r="AC193" s="124">
        <v>153541.22</v>
      </c>
      <c r="AH193" s="290"/>
    </row>
    <row r="194" spans="1:34" x14ac:dyDescent="0.2">
      <c r="A194" s="56" t="s">
        <v>1728</v>
      </c>
      <c r="B194" s="272">
        <v>528721.05000000005</v>
      </c>
      <c r="C194" s="272">
        <v>0</v>
      </c>
      <c r="D194" s="272">
        <v>63438.32</v>
      </c>
      <c r="F194" s="56">
        <v>352748.9</v>
      </c>
      <c r="G194" s="56">
        <v>219857.63</v>
      </c>
      <c r="I194" s="276">
        <v>0</v>
      </c>
      <c r="J194" s="276">
        <v>48744.3</v>
      </c>
      <c r="L194" s="276">
        <v>4.9000000000000004</v>
      </c>
      <c r="P194" s="56">
        <v>2577037.9500000002</v>
      </c>
      <c r="Q194" s="100">
        <v>1153603.46</v>
      </c>
      <c r="S194" s="100">
        <v>1018.48</v>
      </c>
      <c r="U194" s="100">
        <v>455224</v>
      </c>
      <c r="W194" s="100">
        <v>42750</v>
      </c>
      <c r="X194" s="124">
        <v>990156</v>
      </c>
      <c r="Z194" s="124">
        <v>4000</v>
      </c>
      <c r="AA194" s="124">
        <v>2090</v>
      </c>
      <c r="AB194" s="124">
        <v>526327.57999999996</v>
      </c>
      <c r="AC194" s="124">
        <v>173103.61</v>
      </c>
      <c r="AF194" s="124">
        <v>7383</v>
      </c>
      <c r="AH194" s="290"/>
    </row>
    <row r="195" spans="1:34" x14ac:dyDescent="0.2">
      <c r="A195" s="56" t="s">
        <v>1729</v>
      </c>
      <c r="B195" s="272">
        <v>876044.94</v>
      </c>
      <c r="C195" s="272">
        <v>55037</v>
      </c>
      <c r="D195" s="272">
        <v>77860.320000000007</v>
      </c>
      <c r="F195" s="56">
        <v>846623.34</v>
      </c>
      <c r="G195" s="56">
        <v>703620.19</v>
      </c>
      <c r="J195" s="276">
        <v>25600</v>
      </c>
      <c r="L195" s="276">
        <v>65957</v>
      </c>
      <c r="O195" s="56">
        <v>175746.39</v>
      </c>
      <c r="P195" s="56">
        <v>2987149.95</v>
      </c>
      <c r="Q195" s="100">
        <v>1172345.02</v>
      </c>
      <c r="R195" s="100">
        <v>131860</v>
      </c>
      <c r="S195" s="100">
        <v>1400.94</v>
      </c>
      <c r="U195" s="100">
        <v>745910</v>
      </c>
      <c r="W195" s="100">
        <v>89600</v>
      </c>
      <c r="X195" s="124">
        <v>1325140</v>
      </c>
      <c r="AB195" s="124">
        <v>724709.62</v>
      </c>
      <c r="AC195" s="124">
        <v>349720.93</v>
      </c>
      <c r="AH195" s="290"/>
    </row>
    <row r="196" spans="1:34" x14ac:dyDescent="0.2">
      <c r="A196" s="56" t="s">
        <v>1730</v>
      </c>
      <c r="B196" s="272">
        <v>738549.1</v>
      </c>
      <c r="C196" s="272">
        <v>52556.39</v>
      </c>
      <c r="D196" s="272">
        <v>150717.29999999999</v>
      </c>
      <c r="F196" s="56">
        <v>3297178.53</v>
      </c>
      <c r="G196" s="56">
        <v>310790.53000000003</v>
      </c>
      <c r="I196" s="276">
        <v>0</v>
      </c>
      <c r="J196" s="276">
        <v>0</v>
      </c>
      <c r="K196" s="276">
        <v>16300</v>
      </c>
      <c r="L196" s="276">
        <v>934.57</v>
      </c>
      <c r="O196" s="56">
        <v>168921.74</v>
      </c>
      <c r="P196" s="56">
        <v>2987149.95</v>
      </c>
      <c r="Q196" s="100">
        <v>956317.96</v>
      </c>
      <c r="R196" s="100">
        <v>31000</v>
      </c>
      <c r="S196" s="100">
        <v>1343.06</v>
      </c>
      <c r="U196" s="100">
        <v>1398650</v>
      </c>
      <c r="W196" s="100">
        <v>100480</v>
      </c>
      <c r="X196" s="124">
        <v>1521148</v>
      </c>
      <c r="AB196" s="124">
        <v>872927.35</v>
      </c>
      <c r="AC196" s="124">
        <v>4720.8</v>
      </c>
      <c r="AH196" s="290"/>
    </row>
    <row r="197" spans="1:34" x14ac:dyDescent="0.2">
      <c r="A197" s="56" t="s">
        <v>1731</v>
      </c>
      <c r="B197" s="272">
        <v>603698.82999999996</v>
      </c>
      <c r="C197" s="272">
        <v>36121</v>
      </c>
      <c r="D197" s="272">
        <v>64545.54</v>
      </c>
      <c r="F197" s="56">
        <v>768650.96</v>
      </c>
      <c r="G197" s="56">
        <v>234755.88</v>
      </c>
      <c r="I197" s="276">
        <v>0</v>
      </c>
      <c r="J197" s="276">
        <v>19350</v>
      </c>
      <c r="L197" s="276">
        <v>114.67</v>
      </c>
      <c r="O197" s="56">
        <v>175179.6</v>
      </c>
      <c r="P197" s="56">
        <v>2090614.96</v>
      </c>
      <c r="Q197" s="100">
        <v>881356.07</v>
      </c>
      <c r="R197" s="100">
        <v>44500</v>
      </c>
      <c r="S197" s="100">
        <v>1092.4000000000001</v>
      </c>
      <c r="U197" s="100">
        <v>1403995</v>
      </c>
      <c r="W197" s="100">
        <v>131500</v>
      </c>
      <c r="X197" s="124">
        <v>1969775</v>
      </c>
      <c r="AB197" s="124">
        <v>543165.48</v>
      </c>
      <c r="AC197" s="124">
        <v>206580.84</v>
      </c>
      <c r="AD197" s="124">
        <v>0</v>
      </c>
      <c r="AH197" s="290"/>
    </row>
    <row r="198" spans="1:34" x14ac:dyDescent="0.2">
      <c r="A198" s="56" t="s">
        <v>1732</v>
      </c>
      <c r="B198" s="272">
        <v>747641.95</v>
      </c>
      <c r="C198" s="272">
        <v>187064.37</v>
      </c>
      <c r="D198" s="272">
        <v>145596.1</v>
      </c>
      <c r="F198" s="56">
        <v>600816.49</v>
      </c>
      <c r="G198" s="56">
        <v>597099.59</v>
      </c>
      <c r="J198" s="276">
        <v>74950</v>
      </c>
      <c r="K198" s="276">
        <v>5000</v>
      </c>
      <c r="L198" s="276">
        <v>1062</v>
      </c>
      <c r="O198" s="56">
        <v>1750579.01</v>
      </c>
      <c r="P198" s="56">
        <v>433496.95</v>
      </c>
      <c r="Q198" s="100">
        <v>1457057.24</v>
      </c>
      <c r="R198" s="100">
        <v>234574</v>
      </c>
      <c r="S198" s="100">
        <v>1104.51</v>
      </c>
      <c r="U198" s="100">
        <v>1548860</v>
      </c>
      <c r="W198" s="100">
        <v>109600</v>
      </c>
      <c r="X198" s="124">
        <v>2038550</v>
      </c>
      <c r="Z198" s="124">
        <v>10600</v>
      </c>
      <c r="AB198" s="124">
        <v>1186825.95</v>
      </c>
      <c r="AC198" s="124">
        <v>80160.259999999995</v>
      </c>
      <c r="AH198" s="290"/>
    </row>
    <row r="199" spans="1:34" x14ac:dyDescent="0.2">
      <c r="A199" s="56" t="s">
        <v>1733</v>
      </c>
      <c r="B199" s="272">
        <v>690492.48</v>
      </c>
      <c r="C199" s="272">
        <v>20380</v>
      </c>
      <c r="D199" s="272">
        <v>88720.3</v>
      </c>
      <c r="E199" s="272">
        <v>7374</v>
      </c>
      <c r="F199" s="56">
        <v>833583.62</v>
      </c>
      <c r="G199" s="56">
        <v>317391.38</v>
      </c>
      <c r="I199" s="276">
        <v>14000</v>
      </c>
      <c r="J199" s="276">
        <v>57319.92</v>
      </c>
      <c r="K199" s="276">
        <v>7640</v>
      </c>
      <c r="O199" s="56">
        <v>-2067864</v>
      </c>
      <c r="P199" s="56">
        <v>4047651.72</v>
      </c>
      <c r="Q199" s="100">
        <v>1150163.02</v>
      </c>
      <c r="R199" s="100">
        <v>151600</v>
      </c>
      <c r="S199" s="100">
        <v>1370.9</v>
      </c>
      <c r="X199" s="124">
        <v>266150</v>
      </c>
      <c r="Z199" s="124">
        <v>2960</v>
      </c>
      <c r="AA199" s="124">
        <v>2744</v>
      </c>
      <c r="AB199" s="124">
        <v>799783.66</v>
      </c>
      <c r="AC199" s="124">
        <v>302900.12</v>
      </c>
      <c r="AH199" s="290"/>
    </row>
    <row r="200" spans="1:34" x14ac:dyDescent="0.2">
      <c r="A200" s="56" t="s">
        <v>1734</v>
      </c>
      <c r="B200" s="272">
        <v>612424.54</v>
      </c>
      <c r="C200" s="272">
        <v>0</v>
      </c>
      <c r="D200" s="272">
        <v>47079.75</v>
      </c>
      <c r="E200" s="272">
        <v>0</v>
      </c>
      <c r="F200" s="56">
        <v>875141.02</v>
      </c>
      <c r="G200" s="56">
        <v>350311.62</v>
      </c>
      <c r="I200" s="276">
        <v>3500</v>
      </c>
      <c r="J200" s="276">
        <v>81300.73</v>
      </c>
      <c r="O200" s="56">
        <v>898871.81</v>
      </c>
      <c r="P200" s="56">
        <v>769808.6</v>
      </c>
      <c r="Q200" s="100">
        <v>1128586.8600000001</v>
      </c>
      <c r="S200" s="100">
        <v>928.19</v>
      </c>
      <c r="U200" s="100">
        <v>1104218.5</v>
      </c>
      <c r="W200" s="100">
        <v>181700</v>
      </c>
      <c r="X200" s="124">
        <v>1432978.5</v>
      </c>
      <c r="AA200" s="124">
        <v>1000</v>
      </c>
      <c r="AB200" s="124">
        <v>506574.09</v>
      </c>
      <c r="AC200" s="124">
        <v>180915.17</v>
      </c>
      <c r="AH200" s="290"/>
    </row>
    <row r="201" spans="1:34" x14ac:dyDescent="0.2">
      <c r="A201" s="56" t="s">
        <v>1735</v>
      </c>
      <c r="B201" s="272">
        <v>229622.26</v>
      </c>
      <c r="C201" s="272">
        <v>199720.53</v>
      </c>
      <c r="D201" s="272">
        <v>97886.24</v>
      </c>
      <c r="E201" s="272">
        <v>0</v>
      </c>
      <c r="F201" s="56">
        <v>1054800.79</v>
      </c>
      <c r="G201" s="56">
        <v>207152.37</v>
      </c>
      <c r="I201" s="276">
        <v>17560</v>
      </c>
      <c r="J201" s="276">
        <v>21960</v>
      </c>
      <c r="K201" s="276">
        <v>57679</v>
      </c>
      <c r="O201" s="56">
        <v>1838407.9</v>
      </c>
      <c r="Q201" s="100">
        <v>1323814.81</v>
      </c>
      <c r="R201" s="100">
        <v>198440</v>
      </c>
      <c r="S201" s="100">
        <v>566.86</v>
      </c>
      <c r="U201" s="100">
        <v>1125124</v>
      </c>
      <c r="X201" s="124">
        <v>1590314</v>
      </c>
      <c r="Z201" s="124">
        <v>23616</v>
      </c>
      <c r="AB201" s="124">
        <v>1003207.45</v>
      </c>
      <c r="AC201" s="124">
        <v>148102.93</v>
      </c>
      <c r="AH201" s="290"/>
    </row>
    <row r="202" spans="1:34" x14ac:dyDescent="0.2">
      <c r="A202" s="56" t="s">
        <v>1736</v>
      </c>
      <c r="B202" s="272">
        <v>304620.65999999997</v>
      </c>
      <c r="C202" s="272">
        <v>36253.230000000003</v>
      </c>
      <c r="D202" s="272">
        <v>24227.66</v>
      </c>
      <c r="E202" s="272">
        <v>0</v>
      </c>
      <c r="F202" s="56">
        <v>918719.75</v>
      </c>
      <c r="G202" s="56">
        <v>483052.16</v>
      </c>
      <c r="I202" s="276">
        <v>4000</v>
      </c>
      <c r="J202" s="276">
        <v>65800</v>
      </c>
      <c r="O202" s="56">
        <v>-659043.99</v>
      </c>
      <c r="P202" s="56">
        <v>2464354.4300000002</v>
      </c>
      <c r="Q202" s="100">
        <v>967176.32</v>
      </c>
      <c r="S202" s="100">
        <v>439.82</v>
      </c>
      <c r="U202" s="100">
        <v>831638.5</v>
      </c>
      <c r="W202" s="100">
        <v>232000</v>
      </c>
      <c r="X202" s="124">
        <v>1236808.5</v>
      </c>
      <c r="Z202" s="124">
        <v>2000</v>
      </c>
      <c r="AA202" s="124">
        <v>6440</v>
      </c>
      <c r="AB202" s="124">
        <v>407493.82</v>
      </c>
      <c r="AC202" s="124">
        <v>342344.3</v>
      </c>
      <c r="AH202" s="290"/>
    </row>
    <row r="203" spans="1:34" x14ac:dyDescent="0.2">
      <c r="A203" s="56" t="s">
        <v>1737</v>
      </c>
      <c r="B203" s="272">
        <v>420190.56</v>
      </c>
      <c r="C203" s="272">
        <v>0</v>
      </c>
      <c r="D203" s="272">
        <v>153544.26999999999</v>
      </c>
      <c r="F203" s="56">
        <v>1401273.36</v>
      </c>
      <c r="G203" s="56">
        <v>337125.16</v>
      </c>
      <c r="I203" s="276">
        <v>61744</v>
      </c>
      <c r="J203" s="276">
        <v>58889</v>
      </c>
      <c r="O203" s="56">
        <v>1079706.33</v>
      </c>
      <c r="P203" s="56">
        <v>1488605.78</v>
      </c>
      <c r="Q203" s="100">
        <v>1077301.26</v>
      </c>
      <c r="S203" s="100">
        <v>881.83</v>
      </c>
      <c r="U203" s="100">
        <v>1319131</v>
      </c>
      <c r="X203" s="124">
        <v>1789871</v>
      </c>
      <c r="Z203" s="124">
        <v>2320</v>
      </c>
      <c r="AA203" s="124">
        <v>2000</v>
      </c>
      <c r="AB203" s="124">
        <v>547609.09</v>
      </c>
      <c r="AC203" s="124">
        <v>344849.76</v>
      </c>
      <c r="AH203" s="290"/>
    </row>
    <row r="204" spans="1:34" x14ac:dyDescent="0.2">
      <c r="A204" s="56" t="s">
        <v>1738</v>
      </c>
      <c r="B204" s="272">
        <v>430650.03</v>
      </c>
      <c r="C204" s="272">
        <v>600</v>
      </c>
      <c r="D204" s="272">
        <v>8334.85</v>
      </c>
      <c r="F204" s="56">
        <v>271024.63</v>
      </c>
      <c r="G204" s="56">
        <v>168597.09</v>
      </c>
      <c r="I204" s="276">
        <v>47570</v>
      </c>
      <c r="J204" s="276">
        <v>27576</v>
      </c>
      <c r="K204" s="276">
        <v>400</v>
      </c>
      <c r="O204" s="56">
        <v>-1590022.93</v>
      </c>
      <c r="P204" s="56">
        <v>2328715.77</v>
      </c>
      <c r="Q204" s="100">
        <v>792301.05</v>
      </c>
      <c r="R204" s="100">
        <v>56600</v>
      </c>
      <c r="S204" s="100">
        <v>430.87</v>
      </c>
      <c r="U204" s="100">
        <v>1040308.5</v>
      </c>
      <c r="X204" s="124">
        <v>1168828.5</v>
      </c>
      <c r="Z204" s="124">
        <v>21090</v>
      </c>
      <c r="AB204" s="124">
        <v>325366.25</v>
      </c>
      <c r="AC204" s="124">
        <v>181530.91</v>
      </c>
      <c r="AH204" s="290"/>
    </row>
    <row r="205" spans="1:34" x14ac:dyDescent="0.2">
      <c r="A205" s="56" t="s">
        <v>1739</v>
      </c>
      <c r="B205" s="272">
        <v>835795.01</v>
      </c>
      <c r="C205" s="272">
        <v>1892.49</v>
      </c>
      <c r="D205" s="272">
        <v>163758.41</v>
      </c>
      <c r="E205" s="272">
        <v>0</v>
      </c>
      <c r="F205" s="56">
        <v>2300645.39</v>
      </c>
      <c r="G205" s="56">
        <v>459293.85</v>
      </c>
      <c r="I205" s="276">
        <v>13500</v>
      </c>
      <c r="J205" s="276">
        <v>10700</v>
      </c>
      <c r="O205" s="56">
        <v>-335039.78999999998</v>
      </c>
      <c r="P205" s="56">
        <v>4119895.74</v>
      </c>
      <c r="Q205" s="100">
        <v>1241365.78</v>
      </c>
      <c r="R205" s="100">
        <v>172237</v>
      </c>
      <c r="S205" s="100">
        <v>1760.77</v>
      </c>
      <c r="U205" s="100">
        <v>1437876</v>
      </c>
      <c r="X205" s="124">
        <v>1972698</v>
      </c>
      <c r="Z205" s="124">
        <v>21660</v>
      </c>
      <c r="AB205" s="124">
        <v>706942.66</v>
      </c>
      <c r="AC205" s="124">
        <v>151546.69</v>
      </c>
      <c r="AH205" s="290"/>
    </row>
    <row r="206" spans="1:34" x14ac:dyDescent="0.2">
      <c r="A206" s="56" t="s">
        <v>1763</v>
      </c>
      <c r="B206" s="272">
        <v>790789.78</v>
      </c>
      <c r="C206" s="272">
        <v>19289.95</v>
      </c>
      <c r="D206" s="272">
        <v>65356.85</v>
      </c>
      <c r="F206" s="56">
        <v>732311.46</v>
      </c>
      <c r="G206" s="56">
        <v>93668.99</v>
      </c>
      <c r="I206" s="276">
        <v>18100</v>
      </c>
      <c r="J206" s="276">
        <v>8635.59</v>
      </c>
      <c r="O206" s="56">
        <v>-1393579.93</v>
      </c>
      <c r="P206" s="56">
        <v>2992215.82</v>
      </c>
      <c r="Q206" s="100">
        <v>876661.76000000001</v>
      </c>
      <c r="R206" s="100">
        <v>209355</v>
      </c>
      <c r="U206" s="100">
        <v>1276033</v>
      </c>
      <c r="W206" s="100">
        <v>170130</v>
      </c>
      <c r="X206" s="124">
        <v>1476123</v>
      </c>
      <c r="Z206" s="124">
        <v>9600</v>
      </c>
      <c r="AA206" s="124">
        <v>18632</v>
      </c>
      <c r="AB206" s="124">
        <v>551173.03</v>
      </c>
      <c r="AC206" s="124">
        <v>246531.18</v>
      </c>
      <c r="AH206" s="290"/>
    </row>
    <row r="207" spans="1:34" x14ac:dyDescent="0.2">
      <c r="A207" s="56" t="s">
        <v>1774</v>
      </c>
      <c r="B207" s="272">
        <v>187565.54</v>
      </c>
      <c r="C207" s="272">
        <v>10000</v>
      </c>
      <c r="D207" s="272">
        <v>26393.02</v>
      </c>
      <c r="F207" s="56">
        <v>1313149.3999999999</v>
      </c>
      <c r="G207" s="56">
        <v>221110.39</v>
      </c>
      <c r="I207" s="276">
        <v>0</v>
      </c>
      <c r="J207" s="276">
        <v>21257</v>
      </c>
      <c r="O207" s="56">
        <v>1010547.35</v>
      </c>
      <c r="P207" s="56">
        <v>889745.48</v>
      </c>
      <c r="Q207" s="100">
        <v>573614.59</v>
      </c>
      <c r="S207" s="100">
        <v>442.28</v>
      </c>
      <c r="W207" s="100">
        <v>41400</v>
      </c>
      <c r="X207" s="124">
        <v>217490</v>
      </c>
      <c r="AB207" s="124">
        <v>409975.66</v>
      </c>
      <c r="AC207" s="124">
        <v>147054.69</v>
      </c>
      <c r="AH207" s="290"/>
    </row>
    <row r="208" spans="1:34" x14ac:dyDescent="0.2">
      <c r="A208" s="56" t="s">
        <v>1740</v>
      </c>
      <c r="B208" s="272">
        <v>540769.5</v>
      </c>
      <c r="C208" s="272">
        <v>18100</v>
      </c>
      <c r="D208" s="272">
        <v>114291.03</v>
      </c>
      <c r="F208" s="56">
        <v>1883742.91</v>
      </c>
      <c r="G208" s="56">
        <v>392292.84</v>
      </c>
      <c r="J208" s="276">
        <v>48309.25</v>
      </c>
      <c r="K208" s="276">
        <v>114504.38</v>
      </c>
      <c r="O208" s="56">
        <v>31725</v>
      </c>
      <c r="P208" s="56">
        <v>574807.30000000005</v>
      </c>
      <c r="Q208" s="100">
        <v>1221511.04</v>
      </c>
      <c r="S208" s="100">
        <v>899.55</v>
      </c>
      <c r="U208" s="100">
        <v>1961520</v>
      </c>
      <c r="W208" s="100">
        <v>159550</v>
      </c>
      <c r="X208" s="124">
        <v>2211169</v>
      </c>
      <c r="AB208" s="124">
        <v>816059.92</v>
      </c>
      <c r="AC208" s="124">
        <v>295077.38</v>
      </c>
      <c r="AH208" s="290"/>
    </row>
    <row r="209" spans="1:34" x14ac:dyDescent="0.2">
      <c r="A209" s="56" t="s">
        <v>1741</v>
      </c>
      <c r="B209" s="272">
        <v>79026.289999999994</v>
      </c>
      <c r="C209" s="272">
        <v>43048</v>
      </c>
      <c r="D209" s="272">
        <v>172207.29</v>
      </c>
      <c r="F209" s="56">
        <v>-903210.98</v>
      </c>
      <c r="G209" s="56">
        <v>-137048.19</v>
      </c>
      <c r="I209" s="276">
        <v>20208</v>
      </c>
      <c r="J209" s="276">
        <v>64506.19</v>
      </c>
      <c r="K209" s="276">
        <v>44130</v>
      </c>
      <c r="O209" s="56">
        <v>1930</v>
      </c>
      <c r="P209" s="56">
        <v>2085517.75</v>
      </c>
      <c r="Q209" s="100">
        <v>1047936.58</v>
      </c>
      <c r="S209" s="100">
        <v>204.18</v>
      </c>
      <c r="W209" s="100">
        <v>85010</v>
      </c>
      <c r="X209" s="124">
        <v>558424</v>
      </c>
      <c r="AB209" s="124">
        <v>445396.76</v>
      </c>
      <c r="AC209" s="124">
        <v>240997.68</v>
      </c>
      <c r="AH209" s="290"/>
    </row>
    <row r="210" spans="1:34" x14ac:dyDescent="0.2">
      <c r="A210" s="56" t="s">
        <v>1742</v>
      </c>
      <c r="B210" s="272">
        <v>841382.3</v>
      </c>
      <c r="C210" s="272">
        <v>47300</v>
      </c>
      <c r="D210" s="272">
        <v>178675.58</v>
      </c>
      <c r="F210" s="56">
        <v>912338.38</v>
      </c>
      <c r="G210" s="56">
        <v>531012.18000000005</v>
      </c>
      <c r="I210" s="276">
        <v>1000</v>
      </c>
      <c r="J210" s="276">
        <v>189479.09</v>
      </c>
      <c r="M210" s="56">
        <v>217890</v>
      </c>
      <c r="P210" s="56">
        <v>2982894.62</v>
      </c>
      <c r="Q210" s="100">
        <v>1679038.61</v>
      </c>
      <c r="S210" s="100">
        <v>1309.21</v>
      </c>
      <c r="U210" s="100">
        <v>1852382.4</v>
      </c>
      <c r="W210" s="100">
        <v>15000</v>
      </c>
      <c r="X210" s="124">
        <v>2390902.4</v>
      </c>
      <c r="AB210" s="124">
        <v>942013.39</v>
      </c>
      <c r="AC210" s="124">
        <v>239371.04</v>
      </c>
      <c r="AH210" s="290"/>
    </row>
    <row r="211" spans="1:34" x14ac:dyDescent="0.2">
      <c r="A211" s="56" t="s">
        <v>1766</v>
      </c>
      <c r="B211" s="272">
        <v>305656.94</v>
      </c>
      <c r="C211" s="272">
        <v>22255</v>
      </c>
      <c r="D211" s="272">
        <v>37679.519999999997</v>
      </c>
      <c r="F211" s="56">
        <v>2111541.02</v>
      </c>
      <c r="G211" s="56">
        <v>215406.92</v>
      </c>
      <c r="I211" s="276">
        <v>0</v>
      </c>
      <c r="J211" s="276">
        <v>85348.38</v>
      </c>
      <c r="K211" s="276">
        <v>99257.38</v>
      </c>
      <c r="O211" s="56">
        <v>38443</v>
      </c>
      <c r="P211" s="56">
        <v>2454994.11</v>
      </c>
      <c r="Q211" s="100">
        <v>801382.24</v>
      </c>
      <c r="S211" s="100">
        <v>636.76</v>
      </c>
      <c r="U211" s="100">
        <v>696740</v>
      </c>
      <c r="W211" s="100">
        <v>112050</v>
      </c>
      <c r="X211" s="124">
        <v>1016160</v>
      </c>
      <c r="AB211" s="124">
        <v>702270.75</v>
      </c>
      <c r="AC211" s="124">
        <v>250112.48</v>
      </c>
      <c r="AH211" s="290"/>
    </row>
    <row r="212" spans="1:34" x14ac:dyDescent="0.2">
      <c r="A212" s="56" t="s">
        <v>1743</v>
      </c>
      <c r="B212" s="272">
        <v>1205458.02</v>
      </c>
      <c r="C212" s="272">
        <v>124769.59</v>
      </c>
      <c r="D212" s="272">
        <v>153676.47</v>
      </c>
      <c r="F212" s="56">
        <v>1571135.34</v>
      </c>
      <c r="G212" s="56">
        <v>390657.54</v>
      </c>
      <c r="I212" s="276">
        <v>17168</v>
      </c>
      <c r="J212" s="276">
        <v>133856.6</v>
      </c>
      <c r="L212" s="276">
        <v>15</v>
      </c>
      <c r="O212" s="56">
        <v>3308851.32</v>
      </c>
      <c r="Q212" s="100">
        <v>1480321.44</v>
      </c>
      <c r="S212" s="100">
        <v>2213.48</v>
      </c>
      <c r="U212" s="100">
        <v>1323570</v>
      </c>
      <c r="W212" s="100">
        <v>126000</v>
      </c>
      <c r="X212" s="124">
        <v>1836480</v>
      </c>
      <c r="Z212" s="124">
        <v>9880</v>
      </c>
      <c r="AB212" s="124">
        <v>814707.35</v>
      </c>
      <c r="AC212" s="124">
        <v>218117.43</v>
      </c>
      <c r="AD212" s="124">
        <v>48866.1</v>
      </c>
      <c r="AH212" s="290"/>
    </row>
    <row r="213" spans="1:34" x14ac:dyDescent="0.2">
      <c r="A213" s="56" t="s">
        <v>1744</v>
      </c>
      <c r="B213" s="272">
        <v>606616.29</v>
      </c>
      <c r="C213" s="272">
        <v>66567</v>
      </c>
      <c r="D213" s="272">
        <v>154052.19</v>
      </c>
      <c r="F213" s="56">
        <v>685920</v>
      </c>
      <c r="G213" s="56">
        <v>463928.22</v>
      </c>
      <c r="I213" s="276">
        <v>0</v>
      </c>
      <c r="J213" s="276">
        <v>91400</v>
      </c>
      <c r="L213" s="276">
        <v>183.92</v>
      </c>
      <c r="O213" s="56">
        <v>1988245.32</v>
      </c>
      <c r="Q213" s="100">
        <v>546199.81999999995</v>
      </c>
      <c r="R213" s="100">
        <v>100600</v>
      </c>
      <c r="S213" s="100">
        <v>954.76</v>
      </c>
      <c r="U213" s="100">
        <v>991440</v>
      </c>
      <c r="W213" s="100">
        <v>743917.82</v>
      </c>
      <c r="X213" s="124">
        <v>1378430</v>
      </c>
      <c r="Z213" s="124">
        <v>2560</v>
      </c>
      <c r="AB213" s="124">
        <v>654493.16</v>
      </c>
      <c r="AC213" s="124">
        <v>144968.78</v>
      </c>
      <c r="AD213" s="124">
        <v>10998</v>
      </c>
      <c r="AF213" s="124">
        <v>740</v>
      </c>
      <c r="AH213" s="290"/>
    </row>
    <row r="214" spans="1:34" x14ac:dyDescent="0.2">
      <c r="A214" s="56" t="s">
        <v>1745</v>
      </c>
      <c r="B214" s="272">
        <v>709023.9</v>
      </c>
      <c r="C214" s="272">
        <v>185096.5</v>
      </c>
      <c r="D214" s="272">
        <v>54445.21</v>
      </c>
      <c r="F214" s="56">
        <v>1996683.79</v>
      </c>
      <c r="G214" s="56">
        <v>102605.27</v>
      </c>
      <c r="I214" s="276">
        <v>4800</v>
      </c>
      <c r="J214" s="276">
        <v>190092.98</v>
      </c>
      <c r="O214" s="56">
        <v>2866748.98</v>
      </c>
      <c r="Q214" s="100">
        <v>1100624.3</v>
      </c>
      <c r="R214" s="100">
        <v>95000</v>
      </c>
      <c r="S214" s="100">
        <v>1262.33</v>
      </c>
      <c r="U214" s="100">
        <v>869920</v>
      </c>
      <c r="W214" s="100">
        <v>115000</v>
      </c>
      <c r="X214" s="124">
        <v>1356365</v>
      </c>
      <c r="Z214" s="124">
        <v>26030</v>
      </c>
      <c r="AA214" s="124">
        <v>550</v>
      </c>
      <c r="AB214" s="124">
        <v>628875.79</v>
      </c>
      <c r="AC214" s="124">
        <v>174038.63</v>
      </c>
      <c r="AD214" s="124">
        <v>13803.5</v>
      </c>
      <c r="AH214" s="290"/>
    </row>
    <row r="215" spans="1:34" x14ac:dyDescent="0.2">
      <c r="A215" s="56" t="s">
        <v>1746</v>
      </c>
      <c r="B215" s="272">
        <v>1330846.18</v>
      </c>
      <c r="C215" s="272">
        <v>50976.15</v>
      </c>
      <c r="D215" s="272">
        <v>158407.87</v>
      </c>
      <c r="F215" s="56">
        <v>1946755.88</v>
      </c>
      <c r="G215" s="56">
        <v>1041961.5</v>
      </c>
      <c r="I215" s="276">
        <v>20850</v>
      </c>
      <c r="J215" s="276">
        <v>54826.57</v>
      </c>
      <c r="L215" s="276">
        <v>236.43</v>
      </c>
      <c r="P215" s="56">
        <v>5050758.04</v>
      </c>
      <c r="Q215" s="100">
        <v>2205880.7599999998</v>
      </c>
      <c r="R215" s="100">
        <v>100000</v>
      </c>
      <c r="S215" s="100">
        <v>2638.8</v>
      </c>
      <c r="U215" s="100">
        <v>1778200</v>
      </c>
      <c r="W215" s="100">
        <v>370221.39</v>
      </c>
      <c r="X215" s="124">
        <v>2653250</v>
      </c>
      <c r="AA215" s="124">
        <v>27194</v>
      </c>
      <c r="AB215" s="124">
        <v>1561006.09</v>
      </c>
      <c r="AC215" s="124">
        <v>332499.12</v>
      </c>
      <c r="AD215" s="124">
        <v>46138.17</v>
      </c>
      <c r="AF215" s="124">
        <v>4040</v>
      </c>
      <c r="AH215" s="290"/>
    </row>
    <row r="216" spans="1:34" x14ac:dyDescent="0.2">
      <c r="A216" s="56" t="s">
        <v>1767</v>
      </c>
      <c r="B216" s="272">
        <v>561986.88</v>
      </c>
      <c r="C216" s="272">
        <v>68651.75</v>
      </c>
      <c r="D216" s="272">
        <v>97952.45</v>
      </c>
      <c r="F216" s="56">
        <v>184065.86</v>
      </c>
      <c r="G216" s="56">
        <v>279292.67</v>
      </c>
      <c r="I216" s="276">
        <v>8790</v>
      </c>
      <c r="J216" s="276">
        <v>32312</v>
      </c>
      <c r="L216" s="276">
        <v>97.66</v>
      </c>
      <c r="O216" s="56">
        <v>-716538.56</v>
      </c>
      <c r="P216" s="56">
        <v>1868532.65</v>
      </c>
      <c r="Q216" s="100">
        <v>905664.06</v>
      </c>
      <c r="R216" s="100">
        <v>12500</v>
      </c>
      <c r="S216" s="100">
        <v>1029.47</v>
      </c>
      <c r="U216" s="100">
        <v>912370</v>
      </c>
      <c r="W216" s="100">
        <v>180900</v>
      </c>
      <c r="X216" s="124">
        <v>1307540</v>
      </c>
      <c r="Z216" s="124">
        <v>13879</v>
      </c>
      <c r="AB216" s="124">
        <v>486382.92</v>
      </c>
      <c r="AC216" s="124">
        <v>170790</v>
      </c>
      <c r="AD216" s="124">
        <v>612.75</v>
      </c>
      <c r="AF216" s="124">
        <v>480</v>
      </c>
      <c r="AH216" s="290"/>
    </row>
    <row r="217" spans="1:34" x14ac:dyDescent="0.2">
      <c r="A217" s="56" t="s">
        <v>1622</v>
      </c>
      <c r="B217" s="272">
        <v>113985.33</v>
      </c>
      <c r="C217" s="272">
        <v>4009</v>
      </c>
      <c r="D217" s="272">
        <v>27074.61</v>
      </c>
      <c r="F217" s="56">
        <v>1017381.95</v>
      </c>
      <c r="G217" s="56">
        <v>693482.04</v>
      </c>
      <c r="I217" s="276">
        <v>1405</v>
      </c>
      <c r="J217" s="276">
        <v>77555</v>
      </c>
      <c r="K217" s="276">
        <v>0</v>
      </c>
      <c r="L217" s="276">
        <v>1173.71</v>
      </c>
      <c r="M217" s="56">
        <v>51750</v>
      </c>
      <c r="O217" s="56">
        <v>1388195.18</v>
      </c>
      <c r="P217" s="56">
        <v>3760347.17</v>
      </c>
      <c r="Q217" s="100">
        <v>1120250.18</v>
      </c>
      <c r="R217" s="100">
        <v>200</v>
      </c>
      <c r="S217" s="100">
        <v>390.69</v>
      </c>
      <c r="U217" s="100">
        <v>1224959.6000000001</v>
      </c>
      <c r="W217" s="100">
        <v>623339.42000000004</v>
      </c>
      <c r="X217" s="124">
        <v>1855114.6</v>
      </c>
      <c r="AB217" s="124">
        <v>1109859.93</v>
      </c>
      <c r="AC217" s="124">
        <v>341678.38</v>
      </c>
      <c r="AH217" s="290"/>
    </row>
    <row r="218" spans="1:34" x14ac:dyDescent="0.2">
      <c r="A218" s="56" t="s">
        <v>1625</v>
      </c>
      <c r="B218" s="272">
        <v>182137.33</v>
      </c>
      <c r="C218" s="272">
        <v>2752</v>
      </c>
      <c r="D218" s="272">
        <v>59190.62</v>
      </c>
      <c r="F218" s="56">
        <v>156444.1</v>
      </c>
      <c r="G218" s="56">
        <v>88141.41</v>
      </c>
      <c r="I218" s="276">
        <v>4800</v>
      </c>
      <c r="J218" s="276">
        <v>17639.740000000002</v>
      </c>
      <c r="L218" s="276">
        <v>369.47</v>
      </c>
      <c r="P218" s="56">
        <v>2267172.48</v>
      </c>
      <c r="Q218" s="100">
        <v>1156469.05</v>
      </c>
      <c r="R218" s="100">
        <v>146690</v>
      </c>
      <c r="S218" s="100">
        <v>147.01</v>
      </c>
      <c r="U218" s="100">
        <v>863545.5</v>
      </c>
      <c r="W218" s="100">
        <v>77659</v>
      </c>
      <c r="X218" s="124">
        <v>1368817.54</v>
      </c>
      <c r="Z218" s="124">
        <v>2712</v>
      </c>
      <c r="AB218" s="124">
        <v>668815.01</v>
      </c>
      <c r="AC218" s="124">
        <v>116879.55</v>
      </c>
      <c r="AH218" s="290"/>
    </row>
    <row r="219" spans="1:34" x14ac:dyDescent="0.2">
      <c r="A219" s="56" t="s">
        <v>1626</v>
      </c>
      <c r="B219" s="272">
        <v>199321.64</v>
      </c>
      <c r="C219" s="272">
        <v>2752</v>
      </c>
      <c r="D219" s="272">
        <v>36595.620000000003</v>
      </c>
      <c r="F219" s="56">
        <v>311352.08</v>
      </c>
      <c r="G219" s="56">
        <v>306295.09000000003</v>
      </c>
      <c r="I219" s="276">
        <v>4960</v>
      </c>
      <c r="J219" s="276">
        <v>17447</v>
      </c>
      <c r="L219" s="276">
        <v>15.51</v>
      </c>
      <c r="O219" s="56">
        <v>-5639.24</v>
      </c>
      <c r="P219" s="56">
        <v>1870864.76</v>
      </c>
      <c r="Q219" s="100">
        <v>1113487.6299999999</v>
      </c>
      <c r="R219" s="100">
        <v>105925</v>
      </c>
      <c r="S219" s="100">
        <v>322.8</v>
      </c>
      <c r="U219" s="100">
        <v>1326784</v>
      </c>
      <c r="X219" s="124">
        <v>1606091.2</v>
      </c>
      <c r="AB219" s="124">
        <v>703006.37</v>
      </c>
      <c r="AC219" s="124">
        <v>143139.25</v>
      </c>
      <c r="AH219" s="290"/>
    </row>
    <row r="220" spans="1:34" x14ac:dyDescent="0.2">
      <c r="A220" s="56" t="s">
        <v>1630</v>
      </c>
      <c r="B220" s="272">
        <v>59130.44</v>
      </c>
      <c r="C220" s="272">
        <v>153059.9</v>
      </c>
      <c r="D220" s="272">
        <v>117233.82</v>
      </c>
      <c r="F220" s="56">
        <v>729071.8</v>
      </c>
      <c r="G220" s="56">
        <v>916855.51</v>
      </c>
      <c r="I220" s="276">
        <v>17614</v>
      </c>
      <c r="J220" s="276">
        <v>148640.19</v>
      </c>
      <c r="O220" s="56">
        <v>-249988</v>
      </c>
      <c r="P220" s="56">
        <v>4524693.96</v>
      </c>
      <c r="Q220" s="100">
        <v>2604652.1</v>
      </c>
      <c r="R220" s="100">
        <v>284210</v>
      </c>
      <c r="S220" s="100">
        <v>1606.59</v>
      </c>
      <c r="U220" s="100">
        <v>2172406.1</v>
      </c>
      <c r="X220" s="124">
        <v>2478398.48</v>
      </c>
      <c r="Z220" s="124">
        <v>10312</v>
      </c>
      <c r="AB220" s="124">
        <v>1898263.6</v>
      </c>
      <c r="AC220" s="124">
        <v>493359.04</v>
      </c>
      <c r="AD220" s="124">
        <v>316049.55</v>
      </c>
      <c r="AH220" s="290"/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Q222"/>
  <sheetViews>
    <sheetView topLeftCell="AC1" zoomScale="50" zoomScaleNormal="50" workbookViewId="0">
      <pane ySplit="3" topLeftCell="A4" activePane="bottomLeft" state="frozen"/>
      <selection pane="bottomLeft" activeCell="AN12" sqref="AN12"/>
    </sheetView>
  </sheetViews>
  <sheetFormatPr defaultColWidth="9" defaultRowHeight="14.25" x14ac:dyDescent="0.2"/>
  <cols>
    <col min="1" max="1" width="6.75" style="62" bestFit="1" customWidth="1"/>
    <col min="2" max="2" width="14.625" style="62" customWidth="1"/>
    <col min="3" max="3" width="7.5" style="62" bestFit="1" customWidth="1"/>
    <col min="4" max="4" width="44.625" style="62" bestFit="1" customWidth="1"/>
    <col min="5" max="5" width="60.25" style="56" bestFit="1" customWidth="1"/>
    <col min="6" max="6" width="31.875" style="272" bestFit="1" customWidth="1"/>
    <col min="7" max="7" width="31" style="272" bestFit="1" customWidth="1"/>
    <col min="8" max="8" width="22.75" style="272" bestFit="1" customWidth="1"/>
    <col min="9" max="9" width="22.5" style="272" bestFit="1" customWidth="1"/>
    <col min="10" max="11" width="17" style="56" bestFit="1" customWidth="1"/>
    <col min="12" max="12" width="20.375" style="56" bestFit="1" customWidth="1"/>
    <col min="13" max="13" width="16.625" style="276" bestFit="1" customWidth="1"/>
    <col min="14" max="14" width="18.875" style="276" bestFit="1" customWidth="1"/>
    <col min="15" max="15" width="18.125" style="276" bestFit="1" customWidth="1"/>
    <col min="16" max="16" width="20.125" style="276" bestFit="1" customWidth="1"/>
    <col min="17" max="17" width="20.125" style="56" bestFit="1" customWidth="1"/>
    <col min="18" max="18" width="22.375" style="56" bestFit="1" customWidth="1"/>
    <col min="19" max="19" width="26.5" style="56" bestFit="1" customWidth="1"/>
    <col min="20" max="20" width="26.625" style="56" bestFit="1" customWidth="1"/>
    <col min="21" max="21" width="45.875" style="100" bestFit="1" customWidth="1"/>
    <col min="22" max="22" width="41.125" style="100" bestFit="1" customWidth="1"/>
    <col min="23" max="23" width="42.875" style="100" bestFit="1" customWidth="1"/>
    <col min="24" max="24" width="43.625" style="100" bestFit="1" customWidth="1"/>
    <col min="25" max="25" width="27.75" style="100" bestFit="1" customWidth="1"/>
    <col min="26" max="26" width="53.125" style="100" bestFit="1" customWidth="1"/>
    <col min="27" max="27" width="29.75" style="100" bestFit="1" customWidth="1"/>
    <col min="28" max="28" width="21.625" style="124" bestFit="1" customWidth="1"/>
    <col min="29" max="29" width="19.125" style="124" bestFit="1" customWidth="1"/>
    <col min="30" max="30" width="25.5" style="124" bestFit="1" customWidth="1"/>
    <col min="31" max="31" width="23.875" style="124" bestFit="1" customWidth="1"/>
    <col min="32" max="32" width="41" style="124" bestFit="1" customWidth="1"/>
    <col min="33" max="33" width="29.625" style="124" bestFit="1" customWidth="1"/>
    <col min="34" max="34" width="21.5" style="124" bestFit="1" customWidth="1"/>
    <col min="35" max="35" width="25.5" style="124" bestFit="1" customWidth="1"/>
    <col min="36" max="36" width="33.125" style="124" bestFit="1" customWidth="1"/>
    <col min="37" max="37" width="16.5" style="85" bestFit="1" customWidth="1"/>
    <col min="38" max="38" width="15.25" style="21" bestFit="1" customWidth="1"/>
    <col min="39" max="39" width="15.25" style="86" bestFit="1" customWidth="1"/>
    <col min="40" max="40" width="18.125" style="24" bestFit="1" customWidth="1"/>
    <col min="41" max="41" width="15.25" style="25" bestFit="1" customWidth="1"/>
    <col min="42" max="42" width="15.25" style="16" bestFit="1" customWidth="1"/>
    <col min="43" max="43" width="17.875" style="84" bestFit="1" customWidth="1"/>
    <col min="44" max="16384" width="9" style="84"/>
  </cols>
  <sheetData>
    <row r="1" spans="1:42" x14ac:dyDescent="0.2">
      <c r="D1" s="62" t="s">
        <v>590</v>
      </c>
      <c r="E1" s="56" t="s">
        <v>590</v>
      </c>
      <c r="F1" s="272" t="s">
        <v>1437</v>
      </c>
      <c r="G1" s="272" t="s">
        <v>1438</v>
      </c>
      <c r="H1" s="272" t="s">
        <v>1439</v>
      </c>
      <c r="I1" s="272" t="s">
        <v>1440</v>
      </c>
      <c r="J1" s="56" t="s">
        <v>1441</v>
      </c>
      <c r="K1" s="56" t="s">
        <v>1442</v>
      </c>
      <c r="L1" s="56" t="s">
        <v>1443</v>
      </c>
      <c r="M1" s="276" t="s">
        <v>1444</v>
      </c>
      <c r="N1" s="276" t="s">
        <v>1445</v>
      </c>
      <c r="O1" s="276" t="s">
        <v>1446</v>
      </c>
      <c r="P1" s="276" t="s">
        <v>1447</v>
      </c>
      <c r="Q1" s="56" t="s">
        <v>1448</v>
      </c>
      <c r="R1" s="56" t="s">
        <v>1449</v>
      </c>
      <c r="S1" s="56" t="s">
        <v>1450</v>
      </c>
      <c r="T1" s="56" t="s">
        <v>1451</v>
      </c>
      <c r="U1" s="100" t="s">
        <v>1453</v>
      </c>
      <c r="V1" s="100" t="s">
        <v>1454</v>
      </c>
      <c r="W1" s="100" t="s">
        <v>1455</v>
      </c>
      <c r="X1" s="100" t="s">
        <v>1568</v>
      </c>
      <c r="Y1" s="100" t="s">
        <v>1456</v>
      </c>
      <c r="Z1" s="100" t="s">
        <v>2168</v>
      </c>
      <c r="AA1" s="100" t="s">
        <v>1457</v>
      </c>
      <c r="AB1" s="124" t="s">
        <v>1458</v>
      </c>
      <c r="AC1" s="124" t="s">
        <v>1569</v>
      </c>
      <c r="AD1" s="124" t="s">
        <v>1459</v>
      </c>
      <c r="AE1" s="124" t="s">
        <v>1460</v>
      </c>
      <c r="AF1" s="124" t="s">
        <v>1461</v>
      </c>
      <c r="AG1" s="124" t="s">
        <v>1462</v>
      </c>
      <c r="AH1" s="124" t="s">
        <v>1570</v>
      </c>
      <c r="AI1" s="124" t="s">
        <v>1571</v>
      </c>
      <c r="AJ1" s="124" t="s">
        <v>1464</v>
      </c>
      <c r="AK1" s="85" t="s">
        <v>6</v>
      </c>
      <c r="AL1" s="21" t="s">
        <v>7</v>
      </c>
      <c r="AM1" s="86" t="s">
        <v>8</v>
      </c>
      <c r="AN1" s="22" t="s">
        <v>9</v>
      </c>
      <c r="AO1" s="23" t="s">
        <v>10</v>
      </c>
      <c r="AP1" s="71" t="s">
        <v>11</v>
      </c>
    </row>
    <row r="2" spans="1:42" x14ac:dyDescent="0.2">
      <c r="D2" s="62" t="s">
        <v>591</v>
      </c>
      <c r="E2" s="56" t="s">
        <v>591</v>
      </c>
      <c r="F2" s="272" t="s">
        <v>1465</v>
      </c>
      <c r="G2" s="272" t="s">
        <v>1466</v>
      </c>
      <c r="H2" s="272" t="s">
        <v>1467</v>
      </c>
      <c r="I2" s="272" t="s">
        <v>1468</v>
      </c>
      <c r="J2" s="56" t="s">
        <v>1469</v>
      </c>
      <c r="K2" s="56" t="s">
        <v>1470</v>
      </c>
      <c r="L2" s="56" t="s">
        <v>1471</v>
      </c>
      <c r="M2" s="276" t="s">
        <v>1472</v>
      </c>
      <c r="N2" s="276" t="s">
        <v>1473</v>
      </c>
      <c r="O2" s="276" t="s">
        <v>1474</v>
      </c>
      <c r="P2" s="276" t="s">
        <v>1475</v>
      </c>
      <c r="Q2" s="56" t="s">
        <v>1476</v>
      </c>
      <c r="R2" s="56" t="s">
        <v>1477</v>
      </c>
      <c r="S2" s="56" t="s">
        <v>1478</v>
      </c>
      <c r="T2" s="56" t="s">
        <v>1479</v>
      </c>
      <c r="U2" s="100" t="s">
        <v>1481</v>
      </c>
      <c r="V2" s="100" t="s">
        <v>1482</v>
      </c>
      <c r="W2" s="100" t="s">
        <v>1483</v>
      </c>
      <c r="X2" s="100" t="s">
        <v>1573</v>
      </c>
      <c r="Y2" s="100" t="s">
        <v>1484</v>
      </c>
      <c r="Z2" s="100" t="s">
        <v>2170</v>
      </c>
      <c r="AA2" s="100" t="s">
        <v>1485</v>
      </c>
      <c r="AB2" s="124" t="s">
        <v>1486</v>
      </c>
      <c r="AC2" s="124" t="s">
        <v>1574</v>
      </c>
      <c r="AD2" s="124" t="s">
        <v>1487</v>
      </c>
      <c r="AE2" s="124" t="s">
        <v>1488</v>
      </c>
      <c r="AF2" s="124" t="s">
        <v>1489</v>
      </c>
      <c r="AG2" s="124" t="s">
        <v>1490</v>
      </c>
      <c r="AH2" s="124" t="s">
        <v>1575</v>
      </c>
      <c r="AI2" s="124" t="s">
        <v>1576</v>
      </c>
      <c r="AJ2" s="124" t="s">
        <v>1492</v>
      </c>
    </row>
    <row r="3" spans="1:42" x14ac:dyDescent="0.2">
      <c r="B3" s="62" t="s">
        <v>57</v>
      </c>
      <c r="D3" s="62" t="s">
        <v>592</v>
      </c>
      <c r="E3" s="56" t="s">
        <v>592</v>
      </c>
      <c r="F3" s="272">
        <v>102842539.69</v>
      </c>
      <c r="G3" s="272">
        <v>21469634.370000001</v>
      </c>
      <c r="H3" s="272">
        <v>32746037.77</v>
      </c>
      <c r="I3" s="272">
        <v>95614</v>
      </c>
      <c r="J3" s="56">
        <v>191845660.78</v>
      </c>
      <c r="K3" s="56">
        <v>93820456.819999993</v>
      </c>
      <c r="L3" s="56">
        <v>3500</v>
      </c>
      <c r="M3" s="276">
        <v>3831779.1</v>
      </c>
      <c r="N3" s="276">
        <v>15878978.140000001</v>
      </c>
      <c r="O3" s="276">
        <v>4318375.84</v>
      </c>
      <c r="P3" s="276">
        <v>1125128.1499999999</v>
      </c>
      <c r="Q3" s="56">
        <v>6012444.9699999997</v>
      </c>
      <c r="R3" s="56">
        <v>-5721367.46</v>
      </c>
      <c r="S3" s="56">
        <v>-8509083.3000000007</v>
      </c>
      <c r="T3" s="56">
        <v>514088206.32999998</v>
      </c>
      <c r="U3" s="100">
        <v>311549672.60000002</v>
      </c>
      <c r="V3" s="100">
        <v>23813328.75</v>
      </c>
      <c r="W3" s="100">
        <v>237413.74</v>
      </c>
      <c r="X3" s="100">
        <v>2485774.12</v>
      </c>
      <c r="Y3" s="100">
        <v>307939819.67000002</v>
      </c>
      <c r="Z3" s="100">
        <v>2000</v>
      </c>
      <c r="AA3" s="100">
        <v>57440686.25</v>
      </c>
      <c r="AB3" s="124">
        <v>442639509.66000003</v>
      </c>
      <c r="AC3" s="124">
        <v>43342.5</v>
      </c>
      <c r="AD3" s="124">
        <v>792808.4</v>
      </c>
      <c r="AE3" s="124">
        <v>157908</v>
      </c>
      <c r="AF3" s="124">
        <v>202790447.59999999</v>
      </c>
      <c r="AG3" s="124">
        <v>52463717.460000001</v>
      </c>
      <c r="AH3" s="124">
        <v>1307109.6000000001</v>
      </c>
      <c r="AI3" s="124">
        <v>226508.41</v>
      </c>
      <c r="AJ3" s="124">
        <v>2477243.66</v>
      </c>
      <c r="AK3" s="85">
        <f>SUM(AK4:AK222)</f>
        <v>156314001.68000004</v>
      </c>
      <c r="AL3" s="21">
        <f t="shared" ref="AL3:AP3" si="0">SUM(AL4:AL222)</f>
        <v>25050909.370000008</v>
      </c>
      <c r="AM3" s="86">
        <f t="shared" si="0"/>
        <v>131263092.30999999</v>
      </c>
      <c r="AN3" s="24">
        <f t="shared" si="0"/>
        <v>693870881.43999946</v>
      </c>
      <c r="AO3" s="25">
        <f t="shared" si="0"/>
        <v>693916960.91000056</v>
      </c>
      <c r="AP3" s="16">
        <f t="shared" si="0"/>
        <v>-46079.470000005909</v>
      </c>
    </row>
    <row r="4" spans="1:42" x14ac:dyDescent="0.2">
      <c r="D4" s="56" t="s">
        <v>12</v>
      </c>
      <c r="E4" s="56" t="s">
        <v>12</v>
      </c>
      <c r="F4" s="272">
        <v>44838.11</v>
      </c>
      <c r="H4" s="272">
        <v>0</v>
      </c>
      <c r="J4" s="56">
        <v>478341.29</v>
      </c>
      <c r="K4" s="56">
        <v>405447.06</v>
      </c>
      <c r="P4" s="276">
        <v>32990</v>
      </c>
      <c r="T4" s="56">
        <v>2280907.04</v>
      </c>
      <c r="W4" s="100">
        <v>11028.29</v>
      </c>
      <c r="Y4" s="100">
        <v>1875013.5</v>
      </c>
      <c r="AA4" s="100">
        <v>460277.48</v>
      </c>
      <c r="AB4" s="124">
        <v>1883318.5</v>
      </c>
      <c r="AD4" s="124">
        <v>16828.400000000001</v>
      </c>
      <c r="AF4" s="124">
        <v>487477.38</v>
      </c>
      <c r="AG4" s="124">
        <v>179016.99</v>
      </c>
      <c r="AK4" s="85">
        <f t="shared" ref="AK4:AK67" si="1">SUM(F4:I4)</f>
        <v>44838.11</v>
      </c>
      <c r="AL4" s="21">
        <f>SUM(M4:P4)</f>
        <v>32990</v>
      </c>
      <c r="AM4" s="86">
        <f>AK4-AL4</f>
        <v>11848.11</v>
      </c>
      <c r="AN4" s="24">
        <f>SUM(U4:AA4)</f>
        <v>2346319.27</v>
      </c>
      <c r="AO4" s="25">
        <f>SUM(AB4:AJ4)</f>
        <v>2566641.2699999996</v>
      </c>
      <c r="AP4" s="16">
        <f>AN4-AO4</f>
        <v>-220321.99999999953</v>
      </c>
    </row>
    <row r="5" spans="1:42" x14ac:dyDescent="0.2">
      <c r="D5" s="56" t="s">
        <v>1424</v>
      </c>
      <c r="E5" s="56" t="s">
        <v>1424</v>
      </c>
      <c r="F5" s="272">
        <v>560308.91</v>
      </c>
      <c r="G5" s="272">
        <v>49520.71</v>
      </c>
      <c r="I5" s="272">
        <v>44120</v>
      </c>
      <c r="J5" s="56">
        <v>1</v>
      </c>
      <c r="K5" s="56">
        <v>2</v>
      </c>
      <c r="N5" s="276">
        <v>85567.33</v>
      </c>
      <c r="P5" s="276">
        <v>10004.43</v>
      </c>
      <c r="S5" s="56">
        <v>-120486.21</v>
      </c>
      <c r="T5" s="56">
        <v>180573.14</v>
      </c>
      <c r="W5" s="100">
        <v>98.18</v>
      </c>
      <c r="Y5" s="100">
        <v>7726533.0199999996</v>
      </c>
      <c r="AA5" s="100">
        <v>722007.61</v>
      </c>
      <c r="AB5" s="124">
        <v>7793782.0199999996</v>
      </c>
      <c r="AF5" s="124">
        <v>156562.85999999999</v>
      </c>
      <c r="AK5" s="85">
        <f t="shared" si="1"/>
        <v>653949.62</v>
      </c>
      <c r="AL5" s="21">
        <f t="shared" ref="AL5:AL68" si="2">SUM(M5:P5)</f>
        <v>95571.760000000009</v>
      </c>
      <c r="AM5" s="86">
        <f t="shared" ref="AM5:AM68" si="3">AK5-AL5</f>
        <v>558377.86</v>
      </c>
      <c r="AN5" s="24">
        <f t="shared" ref="AN5:AN68" si="4">SUM(U5:AA5)</f>
        <v>8448638.8099999987</v>
      </c>
      <c r="AO5" s="25">
        <f t="shared" ref="AO5:AO68" si="5">SUM(AB5:AJ5)</f>
        <v>7950344.8799999999</v>
      </c>
      <c r="AP5" s="16">
        <f t="shared" ref="AP5:AP68" si="6">AN5-AO5</f>
        <v>498293.92999999877</v>
      </c>
    </row>
    <row r="6" spans="1:42" x14ac:dyDescent="0.2">
      <c r="D6" s="56" t="s">
        <v>13</v>
      </c>
      <c r="E6" s="56" t="s">
        <v>14</v>
      </c>
      <c r="F6" s="272">
        <v>57456.43</v>
      </c>
      <c r="G6" s="272">
        <v>0</v>
      </c>
      <c r="H6" s="272">
        <v>7200</v>
      </c>
      <c r="J6" s="56">
        <v>659499.91</v>
      </c>
      <c r="K6" s="56">
        <v>498294.01</v>
      </c>
      <c r="P6" s="276">
        <v>0</v>
      </c>
      <c r="S6" s="56">
        <v>-1647942.57</v>
      </c>
      <c r="T6" s="56">
        <v>3116375.39</v>
      </c>
      <c r="U6" s="100">
        <v>2925.61</v>
      </c>
      <c r="W6" s="100">
        <v>160.4</v>
      </c>
      <c r="Y6" s="100">
        <v>1269175.03</v>
      </c>
      <c r="AA6" s="100">
        <v>856382.66</v>
      </c>
      <c r="AB6" s="124">
        <v>1608576.56</v>
      </c>
      <c r="AF6" s="124">
        <v>435705.13</v>
      </c>
      <c r="AG6" s="124">
        <v>292244.47999999998</v>
      </c>
      <c r="AK6" s="85">
        <f t="shared" si="1"/>
        <v>64656.43</v>
      </c>
      <c r="AL6" s="21">
        <f t="shared" si="2"/>
        <v>0</v>
      </c>
      <c r="AM6" s="86">
        <f t="shared" si="3"/>
        <v>64656.43</v>
      </c>
      <c r="AN6" s="24">
        <f t="shared" si="4"/>
        <v>2128643.7000000002</v>
      </c>
      <c r="AO6" s="25">
        <f t="shared" si="5"/>
        <v>2336526.17</v>
      </c>
      <c r="AP6" s="16">
        <f t="shared" si="6"/>
        <v>-207882.46999999974</v>
      </c>
    </row>
    <row r="7" spans="1:42" x14ac:dyDescent="0.2">
      <c r="D7" s="56" t="s">
        <v>14</v>
      </c>
      <c r="E7" s="56" t="s">
        <v>15</v>
      </c>
      <c r="F7" s="272">
        <v>188710.63</v>
      </c>
      <c r="H7" s="272">
        <v>61793</v>
      </c>
      <c r="J7" s="56">
        <v>228948.56</v>
      </c>
      <c r="K7" s="56">
        <v>341035.26</v>
      </c>
      <c r="P7" s="276">
        <v>-1380087.65</v>
      </c>
      <c r="R7" s="56">
        <v>2351172.4700000002</v>
      </c>
      <c r="S7" s="56">
        <v>-3794489.13</v>
      </c>
      <c r="T7" s="56">
        <v>2450442</v>
      </c>
      <c r="W7" s="100">
        <v>397.2</v>
      </c>
      <c r="Y7" s="100">
        <v>1300684</v>
      </c>
      <c r="AA7" s="100">
        <v>2182789.7599999998</v>
      </c>
      <c r="AB7" s="124">
        <v>1606433.5</v>
      </c>
      <c r="AF7" s="124">
        <v>447264.26</v>
      </c>
      <c r="AG7" s="124">
        <v>236723.44</v>
      </c>
      <c r="AK7" s="85">
        <f t="shared" si="1"/>
        <v>250503.63</v>
      </c>
      <c r="AL7" s="21">
        <f t="shared" si="2"/>
        <v>-1380087.65</v>
      </c>
      <c r="AM7" s="86">
        <f t="shared" si="3"/>
        <v>1630591.2799999998</v>
      </c>
      <c r="AN7" s="24">
        <f t="shared" si="4"/>
        <v>3483870.96</v>
      </c>
      <c r="AO7" s="25">
        <f t="shared" si="5"/>
        <v>2290421.2000000002</v>
      </c>
      <c r="AP7" s="16">
        <f t="shared" si="6"/>
        <v>1193449.7599999998</v>
      </c>
    </row>
    <row r="8" spans="1:42" x14ac:dyDescent="0.2">
      <c r="D8" s="56" t="s">
        <v>15</v>
      </c>
      <c r="E8" s="56" t="s">
        <v>1577</v>
      </c>
      <c r="F8" s="272">
        <v>2122.29</v>
      </c>
      <c r="J8" s="56">
        <v>3063623.4</v>
      </c>
      <c r="K8" s="56">
        <v>490780.18</v>
      </c>
      <c r="P8" s="276">
        <v>2000</v>
      </c>
      <c r="S8" s="56">
        <v>2601086.11</v>
      </c>
      <c r="T8" s="56">
        <v>1686786.55</v>
      </c>
      <c r="V8" s="100">
        <v>122.29</v>
      </c>
      <c r="X8" s="100">
        <v>1779337.67</v>
      </c>
      <c r="AA8" s="100">
        <v>-544401.17000000004</v>
      </c>
      <c r="AB8" s="124">
        <v>1037536.27</v>
      </c>
      <c r="AC8" s="124">
        <v>43342.5</v>
      </c>
      <c r="AF8" s="124">
        <v>213948.48</v>
      </c>
      <c r="AG8" s="124">
        <v>267089.01</v>
      </c>
      <c r="AK8" s="85">
        <f t="shared" si="1"/>
        <v>2122.29</v>
      </c>
      <c r="AL8" s="21">
        <f t="shared" si="2"/>
        <v>2000</v>
      </c>
      <c r="AM8" s="86">
        <f t="shared" si="3"/>
        <v>122.28999999999996</v>
      </c>
      <c r="AN8" s="24">
        <f t="shared" si="4"/>
        <v>1235058.79</v>
      </c>
      <c r="AO8" s="25">
        <f t="shared" si="5"/>
        <v>1561916.26</v>
      </c>
      <c r="AP8" s="16">
        <f t="shared" si="6"/>
        <v>-326857.46999999997</v>
      </c>
    </row>
    <row r="9" spans="1:42" ht="15" thickBot="1" x14ac:dyDescent="0.25">
      <c r="D9" s="56" t="s">
        <v>16</v>
      </c>
      <c r="E9" s="56" t="s">
        <v>16</v>
      </c>
      <c r="F9" s="272">
        <v>96616.72</v>
      </c>
      <c r="H9" s="272">
        <v>0</v>
      </c>
      <c r="J9" s="56">
        <v>709334.22</v>
      </c>
      <c r="K9" s="56">
        <v>226113.65</v>
      </c>
      <c r="M9" s="276">
        <v>-19650</v>
      </c>
      <c r="N9" s="276">
        <v>0</v>
      </c>
      <c r="P9" s="276">
        <v>0</v>
      </c>
      <c r="T9" s="56">
        <v>412000</v>
      </c>
      <c r="W9" s="100">
        <v>34.72</v>
      </c>
      <c r="Y9" s="100">
        <v>2741235</v>
      </c>
      <c r="Z9" s="100">
        <v>2000</v>
      </c>
      <c r="AA9" s="100">
        <v>741649</v>
      </c>
      <c r="AB9" s="124">
        <v>2660135</v>
      </c>
      <c r="AF9" s="124">
        <v>705725</v>
      </c>
      <c r="AG9" s="124">
        <v>180512.5</v>
      </c>
      <c r="AK9" s="85">
        <f t="shared" si="1"/>
        <v>96616.72</v>
      </c>
      <c r="AL9" s="21">
        <f t="shared" si="2"/>
        <v>-19650</v>
      </c>
      <c r="AM9" s="86">
        <f t="shared" si="3"/>
        <v>116266.72</v>
      </c>
      <c r="AN9" s="24">
        <f t="shared" si="4"/>
        <v>3484918.72</v>
      </c>
      <c r="AO9" s="25">
        <f t="shared" si="5"/>
        <v>3546372.5</v>
      </c>
      <c r="AP9" s="16">
        <f t="shared" si="6"/>
        <v>-61453.779999999795</v>
      </c>
    </row>
    <row r="10" spans="1:42" ht="15" thickBot="1" x14ac:dyDescent="0.25">
      <c r="A10" s="62" t="s">
        <v>302</v>
      </c>
      <c r="B10" s="62" t="s">
        <v>43</v>
      </c>
      <c r="C10" s="88">
        <v>6923</v>
      </c>
      <c r="D10" s="89" t="s">
        <v>1425</v>
      </c>
      <c r="E10" s="56" t="s">
        <v>1578</v>
      </c>
      <c r="F10" s="272">
        <v>758151.67</v>
      </c>
      <c r="G10" s="272">
        <v>216830.05</v>
      </c>
      <c r="H10" s="272">
        <v>454530.79</v>
      </c>
      <c r="J10" s="56">
        <v>104882</v>
      </c>
      <c r="K10" s="56">
        <v>866443.81</v>
      </c>
      <c r="M10" s="276">
        <v>52600</v>
      </c>
      <c r="N10" s="276">
        <v>129346.87</v>
      </c>
      <c r="O10" s="276">
        <v>57156.9</v>
      </c>
      <c r="S10" s="56">
        <v>224318.56</v>
      </c>
      <c r="T10" s="56">
        <v>1691218.36</v>
      </c>
      <c r="U10" s="100">
        <v>1212158.6499999999</v>
      </c>
      <c r="V10" s="100">
        <v>110000</v>
      </c>
      <c r="W10" s="100">
        <v>1724.58</v>
      </c>
      <c r="Y10" s="100">
        <v>2403758.5</v>
      </c>
      <c r="AA10" s="100">
        <v>1009850</v>
      </c>
      <c r="AB10" s="124">
        <v>2784278.5</v>
      </c>
      <c r="AF10" s="124">
        <v>1205858.58</v>
      </c>
      <c r="AG10" s="124">
        <v>224513.49</v>
      </c>
      <c r="AK10" s="85">
        <f t="shared" si="1"/>
        <v>1429512.51</v>
      </c>
      <c r="AL10" s="21">
        <f t="shared" si="2"/>
        <v>239103.77</v>
      </c>
      <c r="AM10" s="86">
        <f t="shared" si="3"/>
        <v>1190408.74</v>
      </c>
      <c r="AN10" s="24">
        <f t="shared" si="4"/>
        <v>4737491.7300000004</v>
      </c>
      <c r="AO10" s="25">
        <f t="shared" si="5"/>
        <v>4214650.57</v>
      </c>
      <c r="AP10" s="16">
        <f t="shared" si="6"/>
        <v>522841.16000000015</v>
      </c>
    </row>
    <row r="11" spans="1:42" ht="15" thickBot="1" x14ac:dyDescent="0.25">
      <c r="A11" s="62" t="s">
        <v>302</v>
      </c>
      <c r="B11" s="62" t="s">
        <v>43</v>
      </c>
      <c r="C11" s="88">
        <v>7817</v>
      </c>
      <c r="D11" s="89" t="s">
        <v>817</v>
      </c>
      <c r="E11" s="56" t="s">
        <v>1579</v>
      </c>
      <c r="F11" s="272">
        <v>90491.65</v>
      </c>
      <c r="G11" s="272">
        <v>216000.35</v>
      </c>
      <c r="H11" s="272">
        <v>877902.37</v>
      </c>
      <c r="J11" s="56">
        <v>286994.63</v>
      </c>
      <c r="K11" s="56">
        <v>996042.11</v>
      </c>
      <c r="N11" s="276">
        <v>108227.01</v>
      </c>
      <c r="O11" s="276">
        <v>35500</v>
      </c>
      <c r="S11" s="56">
        <v>29915.84</v>
      </c>
      <c r="T11" s="56">
        <v>1534772.11</v>
      </c>
      <c r="U11" s="100">
        <v>2094937.17</v>
      </c>
      <c r="W11" s="100">
        <v>5638.61</v>
      </c>
      <c r="Y11" s="100">
        <v>1582515.5</v>
      </c>
      <c r="AA11" s="100">
        <v>294050</v>
      </c>
      <c r="AB11" s="124">
        <v>2803850.5</v>
      </c>
      <c r="AF11" s="124">
        <v>1056306.28</v>
      </c>
      <c r="AG11" s="124">
        <v>139622.43</v>
      </c>
      <c r="AJ11" s="124">
        <v>37.450000000000003</v>
      </c>
      <c r="AK11" s="85">
        <f t="shared" si="1"/>
        <v>1184394.3700000001</v>
      </c>
      <c r="AL11" s="21">
        <f t="shared" si="2"/>
        <v>143727.01</v>
      </c>
      <c r="AM11" s="86">
        <f t="shared" si="3"/>
        <v>1040667.3600000001</v>
      </c>
      <c r="AN11" s="24">
        <f t="shared" si="4"/>
        <v>3977141.28</v>
      </c>
      <c r="AO11" s="25">
        <f t="shared" si="5"/>
        <v>3999816.6600000006</v>
      </c>
      <c r="AP11" s="16">
        <f t="shared" si="6"/>
        <v>-22675.38000000082</v>
      </c>
    </row>
    <row r="12" spans="1:42" ht="15" thickBot="1" x14ac:dyDescent="0.25">
      <c r="A12" s="62" t="s">
        <v>302</v>
      </c>
      <c r="B12" s="62" t="s">
        <v>43</v>
      </c>
      <c r="C12" s="88">
        <v>11016</v>
      </c>
      <c r="D12" s="89" t="s">
        <v>818</v>
      </c>
      <c r="E12" s="56" t="s">
        <v>1580</v>
      </c>
      <c r="F12" s="272">
        <v>2240463.31</v>
      </c>
      <c r="G12" s="272">
        <v>160039.45000000001</v>
      </c>
      <c r="H12" s="272">
        <v>642383.61</v>
      </c>
      <c r="J12" s="56">
        <v>867699.91</v>
      </c>
      <c r="K12" s="56">
        <v>732564.09</v>
      </c>
      <c r="M12" s="276">
        <v>37167</v>
      </c>
      <c r="N12" s="276">
        <v>134334.85</v>
      </c>
      <c r="O12" s="276">
        <v>22037</v>
      </c>
      <c r="P12" s="276">
        <v>165157.48000000001</v>
      </c>
      <c r="S12" s="56">
        <v>930474.91</v>
      </c>
      <c r="T12" s="56">
        <v>1567224.53</v>
      </c>
      <c r="U12" s="100">
        <v>1919518.22</v>
      </c>
      <c r="W12" s="100">
        <v>7600.66</v>
      </c>
      <c r="Y12" s="100">
        <v>1918834</v>
      </c>
      <c r="AA12" s="100">
        <v>352550</v>
      </c>
      <c r="AB12" s="124">
        <v>2789404</v>
      </c>
      <c r="AF12" s="124">
        <v>1929183</v>
      </c>
      <c r="AG12" s="124">
        <v>373164.69</v>
      </c>
      <c r="AJ12" s="124">
        <v>95132.7</v>
      </c>
      <c r="AK12" s="85">
        <f t="shared" si="1"/>
        <v>3042886.37</v>
      </c>
      <c r="AL12" s="21">
        <f t="shared" si="2"/>
        <v>358696.33</v>
      </c>
      <c r="AM12" s="86">
        <f t="shared" si="3"/>
        <v>2684190.04</v>
      </c>
      <c r="AN12" s="24">
        <f t="shared" si="4"/>
        <v>4198502.88</v>
      </c>
      <c r="AO12" s="25">
        <f t="shared" si="5"/>
        <v>5186884.3900000006</v>
      </c>
      <c r="AP12" s="16">
        <f t="shared" si="6"/>
        <v>-988381.51000000071</v>
      </c>
    </row>
    <row r="13" spans="1:42" ht="15" thickBot="1" x14ac:dyDescent="0.25">
      <c r="A13" s="62" t="s">
        <v>302</v>
      </c>
      <c r="B13" s="62" t="s">
        <v>43</v>
      </c>
      <c r="C13" s="88">
        <v>5402</v>
      </c>
      <c r="D13" s="89" t="s">
        <v>819</v>
      </c>
      <c r="E13" s="56" t="s">
        <v>1581</v>
      </c>
      <c r="F13" s="272">
        <v>1076953.29</v>
      </c>
      <c r="G13" s="272">
        <v>70460</v>
      </c>
      <c r="H13" s="272">
        <v>240628.09</v>
      </c>
      <c r="J13" s="56">
        <v>73335</v>
      </c>
      <c r="K13" s="56">
        <v>1005829.31</v>
      </c>
      <c r="M13" s="276">
        <v>17500</v>
      </c>
      <c r="N13" s="276">
        <v>60505.32</v>
      </c>
      <c r="O13" s="276">
        <v>35000</v>
      </c>
      <c r="S13" s="56">
        <v>199783.61</v>
      </c>
      <c r="T13" s="56">
        <v>1097038.29</v>
      </c>
      <c r="U13" s="100">
        <v>877806.37</v>
      </c>
      <c r="W13" s="100">
        <v>2719.67</v>
      </c>
      <c r="Y13" s="100">
        <v>1829877.5</v>
      </c>
      <c r="AA13" s="100">
        <v>768209</v>
      </c>
      <c r="AB13" s="124">
        <v>2578006.5</v>
      </c>
      <c r="AF13" s="124">
        <v>896865.35</v>
      </c>
      <c r="AG13" s="124">
        <v>263834.11</v>
      </c>
      <c r="AK13" s="85">
        <f t="shared" si="1"/>
        <v>1388041.3800000001</v>
      </c>
      <c r="AL13" s="21">
        <f t="shared" si="2"/>
        <v>113005.32</v>
      </c>
      <c r="AM13" s="86">
        <f t="shared" si="3"/>
        <v>1275036.06</v>
      </c>
      <c r="AN13" s="24">
        <f t="shared" si="4"/>
        <v>3478612.54</v>
      </c>
      <c r="AO13" s="25">
        <f t="shared" si="5"/>
        <v>3738705.96</v>
      </c>
      <c r="AP13" s="16">
        <f t="shared" si="6"/>
        <v>-260093.41999999993</v>
      </c>
    </row>
    <row r="14" spans="1:42" ht="15" thickBot="1" x14ac:dyDescent="0.25">
      <c r="A14" s="62" t="s">
        <v>302</v>
      </c>
      <c r="B14" s="62" t="s">
        <v>43</v>
      </c>
      <c r="C14" s="88">
        <v>4534</v>
      </c>
      <c r="D14" s="89" t="s">
        <v>820</v>
      </c>
      <c r="E14" s="56" t="s">
        <v>1582</v>
      </c>
      <c r="F14" s="272">
        <v>243097.56</v>
      </c>
      <c r="G14" s="272">
        <v>18874.8</v>
      </c>
      <c r="H14" s="272">
        <v>290751.12</v>
      </c>
      <c r="J14" s="56">
        <v>2151511.63</v>
      </c>
      <c r="K14" s="56">
        <v>180615.8</v>
      </c>
      <c r="M14" s="276">
        <v>14160</v>
      </c>
      <c r="N14" s="276">
        <v>35881.01</v>
      </c>
      <c r="O14" s="276">
        <v>88846.3</v>
      </c>
      <c r="S14" s="56">
        <v>196355.78</v>
      </c>
      <c r="T14" s="56">
        <v>1718005.94</v>
      </c>
      <c r="U14" s="100">
        <v>923671.29</v>
      </c>
      <c r="W14" s="100">
        <v>892.69</v>
      </c>
      <c r="Y14" s="100">
        <v>1373649.5</v>
      </c>
      <c r="AA14" s="100">
        <v>252300</v>
      </c>
      <c r="AB14" s="124">
        <v>2139949.5</v>
      </c>
      <c r="AF14" s="124">
        <v>845177.52</v>
      </c>
      <c r="AG14" s="124">
        <v>171664.86</v>
      </c>
      <c r="AJ14" s="124">
        <v>11346</v>
      </c>
      <c r="AK14" s="85">
        <f t="shared" si="1"/>
        <v>552723.48</v>
      </c>
      <c r="AL14" s="21">
        <f t="shared" si="2"/>
        <v>138887.31</v>
      </c>
      <c r="AM14" s="86">
        <f t="shared" si="3"/>
        <v>413836.17</v>
      </c>
      <c r="AN14" s="24">
        <f t="shared" si="4"/>
        <v>2550513.48</v>
      </c>
      <c r="AO14" s="25">
        <f t="shared" si="5"/>
        <v>3168137.88</v>
      </c>
      <c r="AP14" s="16">
        <f t="shared" si="6"/>
        <v>-617624.39999999991</v>
      </c>
    </row>
    <row r="15" spans="1:42" ht="15" thickBot="1" x14ac:dyDescent="0.25">
      <c r="A15" s="62" t="s">
        <v>302</v>
      </c>
      <c r="B15" s="62" t="s">
        <v>43</v>
      </c>
      <c r="C15" s="88">
        <v>8215</v>
      </c>
      <c r="D15" s="89" t="s">
        <v>821</v>
      </c>
      <c r="E15" s="56" t="s">
        <v>1583</v>
      </c>
      <c r="F15" s="272">
        <v>1122851.08</v>
      </c>
      <c r="G15" s="272">
        <v>231620</v>
      </c>
      <c r="H15" s="272">
        <v>659809.71</v>
      </c>
      <c r="J15" s="56">
        <v>1572970.63</v>
      </c>
      <c r="K15" s="56">
        <v>90983.44</v>
      </c>
      <c r="N15" s="276">
        <v>148388.68</v>
      </c>
      <c r="O15" s="276">
        <v>73709.2</v>
      </c>
      <c r="P15" s="276">
        <v>187590</v>
      </c>
      <c r="S15" s="56">
        <v>-20346.97</v>
      </c>
      <c r="T15" s="56">
        <v>3950541.16</v>
      </c>
      <c r="U15" s="100">
        <v>2523381.65</v>
      </c>
      <c r="W15" s="100">
        <v>3080.82</v>
      </c>
      <c r="Y15" s="100">
        <v>1326237</v>
      </c>
      <c r="AA15" s="100">
        <v>315650</v>
      </c>
      <c r="AB15" s="124">
        <v>2478930</v>
      </c>
      <c r="AF15" s="124">
        <v>2607993.71</v>
      </c>
      <c r="AG15" s="124">
        <v>955055.36</v>
      </c>
      <c r="AJ15" s="124">
        <v>2860</v>
      </c>
      <c r="AK15" s="85">
        <f t="shared" si="1"/>
        <v>2014280.79</v>
      </c>
      <c r="AL15" s="21">
        <f t="shared" si="2"/>
        <v>409687.88</v>
      </c>
      <c r="AM15" s="86">
        <f t="shared" si="3"/>
        <v>1604592.9100000001</v>
      </c>
      <c r="AN15" s="24">
        <f t="shared" si="4"/>
        <v>4168349.4699999997</v>
      </c>
      <c r="AO15" s="25">
        <f t="shared" si="5"/>
        <v>6044839.0700000003</v>
      </c>
      <c r="AP15" s="16">
        <f t="shared" si="6"/>
        <v>-1876489.6000000006</v>
      </c>
    </row>
    <row r="16" spans="1:42" ht="15" thickBot="1" x14ac:dyDescent="0.25">
      <c r="A16" s="62" t="s">
        <v>302</v>
      </c>
      <c r="B16" s="62" t="s">
        <v>43</v>
      </c>
      <c r="C16" s="88">
        <v>8736</v>
      </c>
      <c r="D16" s="89" t="s">
        <v>822</v>
      </c>
      <c r="E16" s="56" t="s">
        <v>1584</v>
      </c>
      <c r="F16" s="272">
        <v>1558170.87</v>
      </c>
      <c r="G16" s="272">
        <v>194554.59</v>
      </c>
      <c r="H16" s="272">
        <v>418150.83</v>
      </c>
      <c r="J16" s="56">
        <v>997351.97</v>
      </c>
      <c r="K16" s="56">
        <v>967186.25</v>
      </c>
      <c r="N16" s="276">
        <v>189605.5</v>
      </c>
      <c r="O16" s="276">
        <v>48528</v>
      </c>
      <c r="P16" s="276">
        <v>151.93</v>
      </c>
      <c r="Q16" s="56">
        <v>20000</v>
      </c>
      <c r="S16" s="56">
        <v>170029.26</v>
      </c>
      <c r="T16" s="56">
        <v>2643840</v>
      </c>
      <c r="U16" s="100">
        <v>2298203.5099999998</v>
      </c>
      <c r="W16" s="100">
        <v>3320.62</v>
      </c>
      <c r="Y16" s="100">
        <v>1440615</v>
      </c>
      <c r="AA16" s="100">
        <v>924600</v>
      </c>
      <c r="AB16" s="124">
        <v>2536860</v>
      </c>
      <c r="AD16" s="124">
        <v>79082</v>
      </c>
      <c r="AF16" s="124">
        <v>1095308.1200000001</v>
      </c>
      <c r="AG16" s="124">
        <v>305269.55</v>
      </c>
      <c r="AJ16" s="124">
        <v>260189.5</v>
      </c>
      <c r="AK16" s="85">
        <f t="shared" si="1"/>
        <v>2170876.29</v>
      </c>
      <c r="AL16" s="21">
        <f t="shared" si="2"/>
        <v>238285.43</v>
      </c>
      <c r="AM16" s="86">
        <f t="shared" si="3"/>
        <v>1932590.86</v>
      </c>
      <c r="AN16" s="24">
        <f t="shared" si="4"/>
        <v>4666739.13</v>
      </c>
      <c r="AO16" s="25">
        <f t="shared" si="5"/>
        <v>4276709.17</v>
      </c>
      <c r="AP16" s="16">
        <f t="shared" si="6"/>
        <v>390029.95999999996</v>
      </c>
    </row>
    <row r="17" spans="1:42" ht="15" thickBot="1" x14ac:dyDescent="0.25">
      <c r="A17" s="62" t="s">
        <v>302</v>
      </c>
      <c r="B17" s="62" t="s">
        <v>43</v>
      </c>
      <c r="C17" s="88">
        <v>4649</v>
      </c>
      <c r="D17" s="89" t="s">
        <v>823</v>
      </c>
      <c r="E17" s="56" t="s">
        <v>1585</v>
      </c>
      <c r="F17" s="272">
        <v>552040.62</v>
      </c>
      <c r="G17" s="272">
        <v>76340</v>
      </c>
      <c r="H17" s="272">
        <v>148295.85</v>
      </c>
      <c r="J17" s="56">
        <v>796582.53</v>
      </c>
      <c r="K17" s="56">
        <v>31329.29</v>
      </c>
      <c r="N17" s="276">
        <v>39686</v>
      </c>
      <c r="S17" s="56">
        <v>115416.22</v>
      </c>
      <c r="T17" s="56">
        <v>2287723.02</v>
      </c>
      <c r="U17" s="100">
        <v>946488.72</v>
      </c>
      <c r="V17" s="100">
        <v>137401</v>
      </c>
      <c r="W17" s="100">
        <v>1693.52</v>
      </c>
      <c r="Y17" s="100">
        <v>2434262.5</v>
      </c>
      <c r="AA17" s="100">
        <v>163107</v>
      </c>
      <c r="AB17" s="124">
        <v>2986367.5</v>
      </c>
      <c r="AF17" s="124">
        <v>960704.85</v>
      </c>
      <c r="AG17" s="124">
        <v>139903.60999999999</v>
      </c>
      <c r="AK17" s="85">
        <f t="shared" si="1"/>
        <v>776676.47</v>
      </c>
      <c r="AL17" s="21">
        <f t="shared" si="2"/>
        <v>39686</v>
      </c>
      <c r="AM17" s="86">
        <f t="shared" si="3"/>
        <v>736990.47</v>
      </c>
      <c r="AN17" s="24">
        <f t="shared" si="4"/>
        <v>3682952.74</v>
      </c>
      <c r="AO17" s="25">
        <f t="shared" si="5"/>
        <v>4086975.96</v>
      </c>
      <c r="AP17" s="16">
        <f t="shared" si="6"/>
        <v>-404023.21999999974</v>
      </c>
    </row>
    <row r="18" spans="1:42" ht="15" thickBot="1" x14ac:dyDescent="0.25">
      <c r="A18" s="62" t="s">
        <v>302</v>
      </c>
      <c r="B18" s="62" t="s">
        <v>43</v>
      </c>
      <c r="C18" s="88">
        <v>8434</v>
      </c>
      <c r="D18" s="89" t="s">
        <v>824</v>
      </c>
      <c r="E18" s="56" t="s">
        <v>1586</v>
      </c>
      <c r="F18" s="272">
        <v>1399945.1</v>
      </c>
      <c r="G18" s="272">
        <v>45880</v>
      </c>
      <c r="H18" s="272">
        <v>362898.33</v>
      </c>
      <c r="J18" s="56">
        <v>697949.41</v>
      </c>
      <c r="K18" s="56">
        <v>699072.88</v>
      </c>
      <c r="M18" s="276">
        <v>0</v>
      </c>
      <c r="N18" s="276">
        <v>178323.56</v>
      </c>
      <c r="O18" s="276">
        <v>30000</v>
      </c>
      <c r="P18" s="276">
        <v>0</v>
      </c>
      <c r="Q18" s="56">
        <v>20000</v>
      </c>
      <c r="S18" s="56">
        <v>485122.88</v>
      </c>
      <c r="T18" s="56">
        <v>312292.87</v>
      </c>
      <c r="U18" s="100">
        <v>1458517.54</v>
      </c>
      <c r="V18" s="100">
        <v>266435</v>
      </c>
      <c r="W18" s="100">
        <v>3014.1</v>
      </c>
      <c r="Y18" s="100">
        <v>3042651.9</v>
      </c>
      <c r="AA18" s="100">
        <v>282625</v>
      </c>
      <c r="AB18" s="124">
        <v>3577951.9</v>
      </c>
      <c r="AF18" s="124">
        <v>1289559.3400000001</v>
      </c>
      <c r="AG18" s="124">
        <v>417225.85</v>
      </c>
      <c r="AJ18" s="124">
        <v>1560</v>
      </c>
      <c r="AK18" s="85">
        <f t="shared" si="1"/>
        <v>1808723.4300000002</v>
      </c>
      <c r="AL18" s="21">
        <f t="shared" si="2"/>
        <v>208323.56</v>
      </c>
      <c r="AM18" s="86">
        <f t="shared" si="3"/>
        <v>1600399.87</v>
      </c>
      <c r="AN18" s="24">
        <f t="shared" si="4"/>
        <v>5053243.54</v>
      </c>
      <c r="AO18" s="25">
        <f t="shared" si="5"/>
        <v>5286297.09</v>
      </c>
      <c r="AP18" s="16">
        <f t="shared" si="6"/>
        <v>-233053.54999999981</v>
      </c>
    </row>
    <row r="19" spans="1:42" ht="15" thickBot="1" x14ac:dyDescent="0.25">
      <c r="A19" s="62" t="s">
        <v>302</v>
      </c>
      <c r="B19" s="62" t="s">
        <v>43</v>
      </c>
      <c r="C19" s="88">
        <v>9149</v>
      </c>
      <c r="D19" s="89" t="s">
        <v>825</v>
      </c>
      <c r="E19" s="56" t="s">
        <v>1587</v>
      </c>
      <c r="F19" s="272">
        <v>1985685.93</v>
      </c>
      <c r="G19" s="272">
        <v>105020</v>
      </c>
      <c r="H19" s="272">
        <v>330083.38</v>
      </c>
      <c r="J19" s="56">
        <v>326078.15999999997</v>
      </c>
      <c r="K19" s="56">
        <v>497792.74</v>
      </c>
      <c r="N19" s="276">
        <v>110709.2</v>
      </c>
      <c r="O19" s="276">
        <v>15000</v>
      </c>
      <c r="P19" s="276">
        <v>298930.06</v>
      </c>
      <c r="S19" s="56">
        <v>-317242.65000000002</v>
      </c>
      <c r="T19" s="56">
        <v>928313.81</v>
      </c>
      <c r="U19" s="100">
        <v>1991414.31</v>
      </c>
      <c r="W19" s="100">
        <v>3922.05</v>
      </c>
      <c r="Y19" s="100">
        <v>2932418.5</v>
      </c>
      <c r="AA19" s="100">
        <v>302900</v>
      </c>
      <c r="AB19" s="124">
        <v>4092448.5</v>
      </c>
      <c r="AF19" s="124">
        <v>1179218.1200000001</v>
      </c>
      <c r="AG19" s="124">
        <v>297594.77</v>
      </c>
      <c r="AJ19" s="124">
        <v>4742.28</v>
      </c>
      <c r="AK19" s="85">
        <f t="shared" si="1"/>
        <v>2420789.31</v>
      </c>
      <c r="AL19" s="21">
        <f t="shared" si="2"/>
        <v>424639.26</v>
      </c>
      <c r="AM19" s="86">
        <f t="shared" si="3"/>
        <v>1996150.05</v>
      </c>
      <c r="AN19" s="24">
        <f t="shared" si="4"/>
        <v>5230654.8600000003</v>
      </c>
      <c r="AO19" s="25">
        <f t="shared" si="5"/>
        <v>5574003.6700000009</v>
      </c>
      <c r="AP19" s="16">
        <f t="shared" si="6"/>
        <v>-343348.81000000052</v>
      </c>
    </row>
    <row r="20" spans="1:42" ht="15" thickBot="1" x14ac:dyDescent="0.25">
      <c r="A20" s="62" t="s">
        <v>302</v>
      </c>
      <c r="B20" s="62" t="s">
        <v>43</v>
      </c>
      <c r="C20" s="88">
        <v>6199</v>
      </c>
      <c r="D20" s="89" t="s">
        <v>826</v>
      </c>
      <c r="E20" s="56" t="s">
        <v>1588</v>
      </c>
      <c r="F20" s="272">
        <v>1589538.29</v>
      </c>
      <c r="G20" s="272">
        <v>125300</v>
      </c>
      <c r="H20" s="272">
        <v>534051.01</v>
      </c>
      <c r="J20" s="56">
        <v>339549.82</v>
      </c>
      <c r="K20" s="56">
        <v>1184943.54</v>
      </c>
      <c r="M20" s="276">
        <v>8100</v>
      </c>
      <c r="N20" s="276">
        <v>72086.09</v>
      </c>
      <c r="O20" s="276">
        <v>35000</v>
      </c>
      <c r="Q20" s="56">
        <v>217250</v>
      </c>
      <c r="S20" s="56">
        <v>177920.55</v>
      </c>
      <c r="T20" s="56">
        <v>955989.15</v>
      </c>
      <c r="U20" s="100">
        <v>1739793.02</v>
      </c>
      <c r="W20" s="100">
        <v>333</v>
      </c>
      <c r="Y20" s="100">
        <v>2867913.5</v>
      </c>
      <c r="AA20" s="100">
        <v>841700</v>
      </c>
      <c r="AB20" s="124">
        <v>3533249.5</v>
      </c>
      <c r="AD20" s="124">
        <v>4480</v>
      </c>
      <c r="AF20" s="124">
        <v>1273092.53</v>
      </c>
      <c r="AG20" s="124">
        <v>451668</v>
      </c>
      <c r="AK20" s="85">
        <f t="shared" si="1"/>
        <v>2248889.2999999998</v>
      </c>
      <c r="AL20" s="21">
        <f t="shared" si="2"/>
        <v>115186.09</v>
      </c>
      <c r="AM20" s="86">
        <f t="shared" si="3"/>
        <v>2133703.21</v>
      </c>
      <c r="AN20" s="24">
        <f t="shared" si="4"/>
        <v>5449739.5199999996</v>
      </c>
      <c r="AO20" s="25">
        <f t="shared" si="5"/>
        <v>5262490.03</v>
      </c>
      <c r="AP20" s="16">
        <f t="shared" si="6"/>
        <v>187249.48999999929</v>
      </c>
    </row>
    <row r="21" spans="1:42" ht="15" thickBot="1" x14ac:dyDescent="0.25">
      <c r="A21" s="62" t="s">
        <v>302</v>
      </c>
      <c r="B21" s="62" t="s">
        <v>43</v>
      </c>
      <c r="C21" s="88">
        <v>5135</v>
      </c>
      <c r="D21" s="89" t="s">
        <v>827</v>
      </c>
      <c r="E21" s="56" t="s">
        <v>1589</v>
      </c>
      <c r="F21" s="272">
        <v>159807.88</v>
      </c>
      <c r="G21" s="272">
        <v>61220</v>
      </c>
      <c r="H21" s="272">
        <v>345611.24</v>
      </c>
      <c r="J21" s="56">
        <v>896891.18</v>
      </c>
      <c r="K21" s="56">
        <v>439726.26</v>
      </c>
      <c r="M21" s="276">
        <v>6700</v>
      </c>
      <c r="N21" s="276">
        <v>86730</v>
      </c>
      <c r="O21" s="276">
        <v>38514</v>
      </c>
      <c r="S21" s="56">
        <v>-70714</v>
      </c>
      <c r="T21" s="56">
        <v>1540469.93</v>
      </c>
      <c r="U21" s="100">
        <v>2012749.62</v>
      </c>
      <c r="V21" s="100">
        <v>208875</v>
      </c>
      <c r="W21" s="100">
        <v>950.86</v>
      </c>
      <c r="Y21" s="100">
        <v>908194</v>
      </c>
      <c r="AA21" s="100">
        <v>246190</v>
      </c>
      <c r="AB21" s="124">
        <v>1825184</v>
      </c>
      <c r="AF21" s="124">
        <v>1538023.32</v>
      </c>
      <c r="AG21" s="124">
        <v>337280.11</v>
      </c>
      <c r="AK21" s="85">
        <f t="shared" si="1"/>
        <v>566639.12</v>
      </c>
      <c r="AL21" s="21">
        <f t="shared" si="2"/>
        <v>131944</v>
      </c>
      <c r="AM21" s="86">
        <f t="shared" si="3"/>
        <v>434695.12</v>
      </c>
      <c r="AN21" s="24">
        <f t="shared" si="4"/>
        <v>3376959.48</v>
      </c>
      <c r="AO21" s="25">
        <f t="shared" si="5"/>
        <v>3700487.43</v>
      </c>
      <c r="AP21" s="16">
        <f t="shared" si="6"/>
        <v>-323527.95000000019</v>
      </c>
    </row>
    <row r="22" spans="1:42" ht="15" thickBot="1" x14ac:dyDescent="0.25">
      <c r="A22" s="62" t="s">
        <v>302</v>
      </c>
      <c r="B22" s="62" t="s">
        <v>43</v>
      </c>
      <c r="C22" s="88">
        <v>10482</v>
      </c>
      <c r="D22" s="89" t="s">
        <v>828</v>
      </c>
      <c r="E22" s="56" t="s">
        <v>1590</v>
      </c>
      <c r="F22" s="272">
        <v>2351379.35</v>
      </c>
      <c r="G22" s="272">
        <v>130261</v>
      </c>
      <c r="H22" s="272">
        <v>378884.14</v>
      </c>
      <c r="J22" s="56">
        <v>434082.38</v>
      </c>
      <c r="K22" s="56">
        <v>113032.3</v>
      </c>
      <c r="N22" s="276">
        <v>120287.52</v>
      </c>
      <c r="O22" s="276">
        <v>42760</v>
      </c>
      <c r="Q22" s="56">
        <v>13322</v>
      </c>
      <c r="S22" s="56">
        <v>394073</v>
      </c>
      <c r="T22" s="56">
        <v>2399548.4500000002</v>
      </c>
      <c r="U22" s="100">
        <v>1992362.58</v>
      </c>
      <c r="V22" s="100">
        <v>118235</v>
      </c>
      <c r="W22" s="100">
        <v>5046.79</v>
      </c>
      <c r="Y22" s="100">
        <v>3343266.5</v>
      </c>
      <c r="AA22" s="100">
        <v>450890</v>
      </c>
      <c r="AB22" s="124">
        <v>4748154</v>
      </c>
      <c r="AD22" s="124">
        <v>2000</v>
      </c>
      <c r="AF22" s="124">
        <v>1385327.82</v>
      </c>
      <c r="AG22" s="124">
        <v>59405.61</v>
      </c>
      <c r="AK22" s="85">
        <f t="shared" si="1"/>
        <v>2860524.49</v>
      </c>
      <c r="AL22" s="21">
        <f t="shared" si="2"/>
        <v>163047.52000000002</v>
      </c>
      <c r="AM22" s="86">
        <f t="shared" si="3"/>
        <v>2697476.97</v>
      </c>
      <c r="AN22" s="24">
        <f t="shared" si="4"/>
        <v>5909800.8700000001</v>
      </c>
      <c r="AO22" s="25">
        <f t="shared" si="5"/>
        <v>6194887.4300000006</v>
      </c>
      <c r="AP22" s="16">
        <f t="shared" si="6"/>
        <v>-285086.56000000052</v>
      </c>
    </row>
    <row r="23" spans="1:42" ht="15" thickBot="1" x14ac:dyDescent="0.25">
      <c r="A23" s="62" t="s">
        <v>302</v>
      </c>
      <c r="B23" s="62" t="s">
        <v>43</v>
      </c>
      <c r="C23" s="88">
        <v>8929</v>
      </c>
      <c r="D23" s="89" t="s">
        <v>829</v>
      </c>
      <c r="E23" s="56" t="s">
        <v>1591</v>
      </c>
      <c r="F23" s="272">
        <v>139479.5</v>
      </c>
      <c r="G23" s="272">
        <v>64700</v>
      </c>
      <c r="H23" s="272">
        <v>430937.77</v>
      </c>
      <c r="J23" s="56">
        <v>1712452.92</v>
      </c>
      <c r="K23" s="56">
        <v>606297.01</v>
      </c>
      <c r="M23" s="276">
        <v>21462</v>
      </c>
      <c r="N23" s="276">
        <v>84591.42</v>
      </c>
      <c r="O23" s="276">
        <v>52466</v>
      </c>
      <c r="P23" s="276">
        <v>0</v>
      </c>
      <c r="S23" s="56">
        <v>2990.86</v>
      </c>
      <c r="T23" s="56">
        <v>3847094.62</v>
      </c>
      <c r="U23" s="100">
        <v>1671280.92</v>
      </c>
      <c r="V23" s="100">
        <v>156039</v>
      </c>
      <c r="W23" s="100">
        <v>681.58</v>
      </c>
      <c r="Y23" s="100">
        <v>2806020</v>
      </c>
      <c r="AA23" s="100">
        <v>270586</v>
      </c>
      <c r="AB23" s="124">
        <v>3827290</v>
      </c>
      <c r="AF23" s="124">
        <v>1217230.76</v>
      </c>
      <c r="AG23" s="124">
        <v>107854.62</v>
      </c>
      <c r="AK23" s="85">
        <f t="shared" si="1"/>
        <v>635117.27</v>
      </c>
      <c r="AL23" s="21">
        <f t="shared" si="2"/>
        <v>158519.41999999998</v>
      </c>
      <c r="AM23" s="86">
        <f t="shared" si="3"/>
        <v>476597.85000000003</v>
      </c>
      <c r="AN23" s="24">
        <f t="shared" si="4"/>
        <v>4904607.5</v>
      </c>
      <c r="AO23" s="25">
        <f t="shared" si="5"/>
        <v>5152375.38</v>
      </c>
      <c r="AP23" s="16">
        <f t="shared" si="6"/>
        <v>-247767.87999999989</v>
      </c>
    </row>
    <row r="24" spans="1:42" ht="15" thickBot="1" x14ac:dyDescent="0.25">
      <c r="A24" s="62" t="s">
        <v>302</v>
      </c>
      <c r="B24" s="62" t="s">
        <v>43</v>
      </c>
      <c r="C24" s="88">
        <v>13938</v>
      </c>
      <c r="D24" s="89" t="s">
        <v>830</v>
      </c>
      <c r="E24" s="56" t="s">
        <v>1592</v>
      </c>
      <c r="F24" s="272">
        <v>2025731.7</v>
      </c>
      <c r="G24" s="272">
        <v>96180</v>
      </c>
      <c r="H24" s="272">
        <v>558265.5</v>
      </c>
      <c r="J24" s="56">
        <v>4</v>
      </c>
      <c r="K24" s="56">
        <v>1182782.3600000001</v>
      </c>
      <c r="M24" s="276">
        <v>4500</v>
      </c>
      <c r="N24" s="276">
        <v>188206.94</v>
      </c>
      <c r="O24" s="276">
        <v>45590</v>
      </c>
      <c r="S24" s="56">
        <v>746900.74</v>
      </c>
      <c r="T24" s="56">
        <v>2781867.7</v>
      </c>
      <c r="U24" s="100">
        <v>2632393.84</v>
      </c>
      <c r="V24" s="100">
        <v>92560</v>
      </c>
      <c r="W24" s="100">
        <v>4493.51</v>
      </c>
      <c r="Y24" s="100">
        <v>3714762.5</v>
      </c>
      <c r="AA24" s="100">
        <v>534128</v>
      </c>
      <c r="AB24" s="124">
        <v>5217785.5</v>
      </c>
      <c r="AF24" s="124">
        <v>1837942.86</v>
      </c>
      <c r="AG24" s="124">
        <v>295841</v>
      </c>
      <c r="AJ24" s="124">
        <v>967.28</v>
      </c>
      <c r="AK24" s="85">
        <f t="shared" si="1"/>
        <v>2680177.2000000002</v>
      </c>
      <c r="AL24" s="21">
        <f t="shared" si="2"/>
        <v>238296.94</v>
      </c>
      <c r="AM24" s="86">
        <f t="shared" si="3"/>
        <v>2441880.2600000002</v>
      </c>
      <c r="AN24" s="24">
        <f t="shared" si="4"/>
        <v>6978337.8499999996</v>
      </c>
      <c r="AO24" s="25">
        <f t="shared" si="5"/>
        <v>7352536.6400000006</v>
      </c>
      <c r="AP24" s="16">
        <f t="shared" si="6"/>
        <v>-374198.79000000097</v>
      </c>
    </row>
    <row r="25" spans="1:42" ht="15" thickBot="1" x14ac:dyDescent="0.25">
      <c r="A25" s="62" t="s">
        <v>302</v>
      </c>
      <c r="B25" s="62" t="s">
        <v>43</v>
      </c>
      <c r="C25" s="88">
        <v>6484</v>
      </c>
      <c r="D25" s="89" t="s">
        <v>831</v>
      </c>
      <c r="E25" s="56" t="s">
        <v>1593</v>
      </c>
      <c r="F25" s="272">
        <v>1328643.73</v>
      </c>
      <c r="G25" s="272">
        <v>31098.959999999999</v>
      </c>
      <c r="H25" s="272">
        <v>561979.89</v>
      </c>
      <c r="J25" s="56">
        <v>611235.75</v>
      </c>
      <c r="K25" s="56">
        <v>334835.46999999997</v>
      </c>
      <c r="M25" s="276">
        <v>53051</v>
      </c>
      <c r="N25" s="276">
        <v>118879.86</v>
      </c>
      <c r="O25" s="276">
        <v>15000</v>
      </c>
      <c r="Q25" s="56">
        <v>33762</v>
      </c>
      <c r="S25" s="56">
        <v>138644.53</v>
      </c>
      <c r="T25" s="56">
        <v>1887309.56</v>
      </c>
      <c r="U25" s="100">
        <v>1604255.82</v>
      </c>
      <c r="V25" s="100">
        <v>182230</v>
      </c>
      <c r="W25" s="100">
        <v>1949.48</v>
      </c>
      <c r="Y25" s="100">
        <v>3061449</v>
      </c>
      <c r="AA25" s="100">
        <v>305194</v>
      </c>
      <c r="AB25" s="124">
        <v>3661146</v>
      </c>
      <c r="AF25" s="124">
        <v>1009274.9</v>
      </c>
      <c r="AG25" s="124">
        <v>241166.28</v>
      </c>
      <c r="AK25" s="85">
        <f t="shared" si="1"/>
        <v>1921722.58</v>
      </c>
      <c r="AL25" s="21">
        <f t="shared" si="2"/>
        <v>186930.86</v>
      </c>
      <c r="AM25" s="86">
        <f t="shared" si="3"/>
        <v>1734791.7200000002</v>
      </c>
      <c r="AN25" s="24">
        <f t="shared" si="4"/>
        <v>5155078.3</v>
      </c>
      <c r="AO25" s="25">
        <f t="shared" si="5"/>
        <v>4911587.1800000006</v>
      </c>
      <c r="AP25" s="16">
        <f t="shared" si="6"/>
        <v>243491.11999999918</v>
      </c>
    </row>
    <row r="26" spans="1:42" ht="15" thickBot="1" x14ac:dyDescent="0.25">
      <c r="A26" s="62" t="s">
        <v>302</v>
      </c>
      <c r="B26" s="62" t="s">
        <v>43</v>
      </c>
      <c r="C26" s="88">
        <v>4852</v>
      </c>
      <c r="D26" s="89" t="s">
        <v>832</v>
      </c>
      <c r="E26" s="56" t="s">
        <v>1594</v>
      </c>
      <c r="F26" s="272">
        <v>974827.65</v>
      </c>
      <c r="G26" s="272">
        <v>113841.25</v>
      </c>
      <c r="H26" s="272">
        <v>304545.3</v>
      </c>
      <c r="J26" s="56">
        <v>1251975.02</v>
      </c>
      <c r="K26" s="56">
        <v>358052.67</v>
      </c>
      <c r="M26" s="276">
        <v>0</v>
      </c>
      <c r="N26" s="276">
        <v>62099.839999999997</v>
      </c>
      <c r="O26" s="276">
        <v>34.92</v>
      </c>
      <c r="S26" s="56">
        <v>129623.51</v>
      </c>
      <c r="T26" s="56">
        <v>2302867.0299999998</v>
      </c>
      <c r="U26" s="100">
        <v>1013636.22</v>
      </c>
      <c r="V26" s="100">
        <v>150450</v>
      </c>
      <c r="W26" s="100">
        <v>2327.37</v>
      </c>
      <c r="Y26" s="100">
        <v>1507429</v>
      </c>
      <c r="AA26" s="100">
        <v>196300</v>
      </c>
      <c r="AB26" s="124">
        <v>1931496</v>
      </c>
      <c r="AF26" s="124">
        <v>892081.2</v>
      </c>
      <c r="AG26" s="124">
        <v>206750.07999999999</v>
      </c>
      <c r="AK26" s="85">
        <f t="shared" si="1"/>
        <v>1393214.2</v>
      </c>
      <c r="AL26" s="21">
        <f t="shared" si="2"/>
        <v>62134.759999999995</v>
      </c>
      <c r="AM26" s="86">
        <f t="shared" si="3"/>
        <v>1331079.44</v>
      </c>
      <c r="AN26" s="24">
        <f t="shared" si="4"/>
        <v>2870142.59</v>
      </c>
      <c r="AO26" s="25">
        <f t="shared" si="5"/>
        <v>3030327.2800000003</v>
      </c>
      <c r="AP26" s="16">
        <f t="shared" si="6"/>
        <v>-160184.69000000041</v>
      </c>
    </row>
    <row r="27" spans="1:42" ht="15" thickBot="1" x14ac:dyDescent="0.25">
      <c r="A27" s="62" t="s">
        <v>302</v>
      </c>
      <c r="B27" s="62" t="s">
        <v>43</v>
      </c>
      <c r="C27" s="88">
        <v>5055</v>
      </c>
      <c r="D27" s="89" t="s">
        <v>833</v>
      </c>
      <c r="E27" s="56" t="s">
        <v>1595</v>
      </c>
      <c r="F27" s="272">
        <v>176321.99</v>
      </c>
      <c r="G27" s="272">
        <v>392870.05</v>
      </c>
      <c r="H27" s="272">
        <v>452636.12</v>
      </c>
      <c r="J27" s="56">
        <v>385812.6</v>
      </c>
      <c r="K27" s="56">
        <v>598998.36</v>
      </c>
      <c r="M27" s="276">
        <v>0</v>
      </c>
      <c r="N27" s="276">
        <v>43678</v>
      </c>
      <c r="O27" s="276">
        <v>40465</v>
      </c>
      <c r="S27" s="56">
        <v>-3495937.29</v>
      </c>
      <c r="T27" s="56">
        <v>1722667.58</v>
      </c>
      <c r="U27" s="100">
        <v>1588946.07</v>
      </c>
      <c r="W27" s="100">
        <v>1470.93</v>
      </c>
      <c r="Y27" s="100">
        <v>1375374</v>
      </c>
      <c r="AA27" s="100">
        <v>295200</v>
      </c>
      <c r="AB27" s="124">
        <v>2438774</v>
      </c>
      <c r="AF27" s="124">
        <v>1069518.3799999999</v>
      </c>
      <c r="AG27" s="124">
        <v>26062.71</v>
      </c>
      <c r="AK27" s="85">
        <f t="shared" si="1"/>
        <v>1021828.16</v>
      </c>
      <c r="AL27" s="21">
        <f t="shared" si="2"/>
        <v>84143</v>
      </c>
      <c r="AM27" s="86">
        <f t="shared" si="3"/>
        <v>937685.16</v>
      </c>
      <c r="AN27" s="24">
        <f t="shared" si="4"/>
        <v>3260991</v>
      </c>
      <c r="AO27" s="25">
        <f t="shared" si="5"/>
        <v>3534355.09</v>
      </c>
      <c r="AP27" s="16">
        <f t="shared" si="6"/>
        <v>-273364.08999999985</v>
      </c>
    </row>
    <row r="28" spans="1:42" ht="15" thickBot="1" x14ac:dyDescent="0.25">
      <c r="A28" s="62" t="s">
        <v>302</v>
      </c>
      <c r="B28" s="62" t="s">
        <v>43</v>
      </c>
      <c r="C28" s="88">
        <v>5073</v>
      </c>
      <c r="D28" s="89" t="s">
        <v>834</v>
      </c>
      <c r="E28" s="56" t="s">
        <v>1596</v>
      </c>
      <c r="F28" s="272">
        <v>854754.51</v>
      </c>
      <c r="G28" s="272">
        <v>28760</v>
      </c>
      <c r="H28" s="272">
        <v>252429.54</v>
      </c>
      <c r="J28" s="56">
        <v>120707.11</v>
      </c>
      <c r="K28" s="56">
        <v>715955.98</v>
      </c>
      <c r="N28" s="276">
        <v>167264.95000000001</v>
      </c>
      <c r="O28" s="276">
        <v>19587</v>
      </c>
      <c r="S28" s="56">
        <v>-69268.73</v>
      </c>
      <c r="T28" s="56">
        <v>2074532.05</v>
      </c>
      <c r="U28" s="100">
        <v>838604.82</v>
      </c>
      <c r="V28" s="100">
        <v>114630</v>
      </c>
      <c r="W28" s="100">
        <v>2392.0300000000002</v>
      </c>
      <c r="Y28" s="100">
        <v>2414349</v>
      </c>
      <c r="AA28" s="100">
        <v>566032</v>
      </c>
      <c r="AB28" s="124">
        <v>2991699</v>
      </c>
      <c r="AF28" s="124">
        <v>1039077.3</v>
      </c>
      <c r="AG28" s="124">
        <v>121587.91</v>
      </c>
      <c r="AK28" s="85">
        <f t="shared" si="1"/>
        <v>1135944.05</v>
      </c>
      <c r="AL28" s="21">
        <f t="shared" si="2"/>
        <v>186851.95</v>
      </c>
      <c r="AM28" s="86">
        <f t="shared" si="3"/>
        <v>949092.10000000009</v>
      </c>
      <c r="AN28" s="24">
        <f t="shared" si="4"/>
        <v>3936007.85</v>
      </c>
      <c r="AO28" s="25">
        <f t="shared" si="5"/>
        <v>4152364.21</v>
      </c>
      <c r="AP28" s="16">
        <f t="shared" si="6"/>
        <v>-216356.35999999987</v>
      </c>
    </row>
    <row r="29" spans="1:42" ht="15" thickBot="1" x14ac:dyDescent="0.25">
      <c r="A29" s="62" t="s">
        <v>302</v>
      </c>
      <c r="B29" s="62" t="s">
        <v>43</v>
      </c>
      <c r="C29" s="88">
        <v>4573</v>
      </c>
      <c r="D29" s="89" t="s">
        <v>1426</v>
      </c>
      <c r="E29" s="56" t="s">
        <v>1597</v>
      </c>
      <c r="F29" s="272">
        <v>69302</v>
      </c>
      <c r="G29" s="272">
        <v>38740</v>
      </c>
      <c r="H29" s="272">
        <v>232527.71</v>
      </c>
      <c r="J29" s="56">
        <v>700992.6</v>
      </c>
      <c r="K29" s="56">
        <v>902856.67</v>
      </c>
      <c r="M29" s="276">
        <v>9150</v>
      </c>
      <c r="N29" s="276">
        <v>79062.78</v>
      </c>
      <c r="O29" s="276">
        <v>50000</v>
      </c>
      <c r="S29" s="56">
        <v>47693.82</v>
      </c>
      <c r="T29" s="56">
        <v>900591.29</v>
      </c>
      <c r="U29" s="100">
        <v>955364.34</v>
      </c>
      <c r="V29" s="100">
        <v>80500</v>
      </c>
      <c r="W29" s="100">
        <v>1351.81</v>
      </c>
      <c r="Y29" s="100">
        <v>1874556</v>
      </c>
      <c r="AA29" s="100">
        <v>226700</v>
      </c>
      <c r="AB29" s="124">
        <v>2308956</v>
      </c>
      <c r="AE29" s="124">
        <v>3840</v>
      </c>
      <c r="AF29" s="124">
        <v>1261596.9099999999</v>
      </c>
      <c r="AG29" s="124">
        <v>375743.66</v>
      </c>
      <c r="AJ29" s="124">
        <v>1000</v>
      </c>
      <c r="AK29" s="85">
        <f t="shared" si="1"/>
        <v>340569.70999999996</v>
      </c>
      <c r="AL29" s="21">
        <f t="shared" si="2"/>
        <v>138212.78</v>
      </c>
      <c r="AM29" s="86">
        <f t="shared" si="3"/>
        <v>202356.92999999996</v>
      </c>
      <c r="AN29" s="24">
        <f t="shared" si="4"/>
        <v>3138472.15</v>
      </c>
      <c r="AO29" s="25">
        <f t="shared" si="5"/>
        <v>3951136.5700000003</v>
      </c>
      <c r="AP29" s="16">
        <f t="shared" si="6"/>
        <v>-812664.42000000039</v>
      </c>
    </row>
    <row r="30" spans="1:42" ht="15" thickBot="1" x14ac:dyDescent="0.25">
      <c r="A30" s="62" t="s">
        <v>302</v>
      </c>
      <c r="B30" s="62" t="s">
        <v>43</v>
      </c>
      <c r="C30" s="88">
        <v>7350</v>
      </c>
      <c r="D30" s="89" t="s">
        <v>836</v>
      </c>
      <c r="E30" s="56" t="s">
        <v>1598</v>
      </c>
      <c r="F30" s="272">
        <v>1131966.8400000001</v>
      </c>
      <c r="G30" s="272">
        <v>137089.5</v>
      </c>
      <c r="H30" s="272">
        <v>264090.02</v>
      </c>
      <c r="J30" s="56">
        <v>725708.17</v>
      </c>
      <c r="K30" s="56">
        <v>1157259.5900000001</v>
      </c>
      <c r="M30" s="276">
        <v>41895</v>
      </c>
      <c r="N30" s="276">
        <v>60832.26</v>
      </c>
      <c r="O30" s="276">
        <v>25000</v>
      </c>
      <c r="P30" s="276">
        <v>0</v>
      </c>
      <c r="S30" s="56">
        <v>79779</v>
      </c>
      <c r="T30" s="56">
        <v>2673935.1</v>
      </c>
      <c r="U30" s="100">
        <v>1799619.63</v>
      </c>
      <c r="V30" s="100">
        <v>91850</v>
      </c>
      <c r="W30" s="100">
        <v>2726.41</v>
      </c>
      <c r="Y30" s="100">
        <v>1992925.6</v>
      </c>
      <c r="AA30" s="100">
        <v>424000</v>
      </c>
      <c r="AB30" s="124">
        <v>3065745.6</v>
      </c>
      <c r="AF30" s="124">
        <v>999585.3</v>
      </c>
      <c r="AG30" s="124">
        <v>364159.22</v>
      </c>
      <c r="AK30" s="85">
        <f t="shared" si="1"/>
        <v>1533146.36</v>
      </c>
      <c r="AL30" s="21">
        <f t="shared" si="2"/>
        <v>127727.26000000001</v>
      </c>
      <c r="AM30" s="86">
        <f t="shared" si="3"/>
        <v>1405419.1</v>
      </c>
      <c r="AN30" s="24">
        <f t="shared" si="4"/>
        <v>4311121.6399999997</v>
      </c>
      <c r="AO30" s="25">
        <f t="shared" si="5"/>
        <v>4429490.12</v>
      </c>
      <c r="AP30" s="16">
        <f t="shared" si="6"/>
        <v>-118368.48000000045</v>
      </c>
    </row>
    <row r="31" spans="1:42" ht="15" thickBot="1" x14ac:dyDescent="0.25">
      <c r="A31" s="62" t="s">
        <v>302</v>
      </c>
      <c r="B31" s="62" t="s">
        <v>43</v>
      </c>
      <c r="C31" s="88">
        <v>5666</v>
      </c>
      <c r="D31" s="89" t="s">
        <v>837</v>
      </c>
      <c r="E31" s="56" t="s">
        <v>1599</v>
      </c>
      <c r="F31" s="272">
        <v>1669022.04</v>
      </c>
      <c r="G31" s="272">
        <v>67530</v>
      </c>
      <c r="H31" s="272">
        <v>209104.89</v>
      </c>
      <c r="J31" s="56">
        <v>215063</v>
      </c>
      <c r="K31" s="56">
        <v>51132.06</v>
      </c>
      <c r="M31" s="276">
        <v>1600</v>
      </c>
      <c r="N31" s="276">
        <v>49544</v>
      </c>
      <c r="O31" s="276">
        <v>36200</v>
      </c>
      <c r="P31" s="276">
        <v>203</v>
      </c>
      <c r="S31" s="56">
        <v>164739.94</v>
      </c>
      <c r="T31" s="56">
        <v>1942985.43</v>
      </c>
      <c r="U31" s="100">
        <v>1327286.55</v>
      </c>
      <c r="W31" s="100">
        <v>3508.01</v>
      </c>
      <c r="Y31" s="100">
        <v>1420993</v>
      </c>
      <c r="AA31" s="100">
        <v>192445</v>
      </c>
      <c r="AB31" s="124">
        <v>1821903</v>
      </c>
      <c r="AF31" s="124">
        <v>1059025.72</v>
      </c>
      <c r="AG31" s="124">
        <v>76959.009999999995</v>
      </c>
      <c r="AJ31" s="124">
        <v>112000</v>
      </c>
      <c r="AK31" s="85">
        <f t="shared" si="1"/>
        <v>1945656.9300000002</v>
      </c>
      <c r="AL31" s="21">
        <f t="shared" si="2"/>
        <v>87547</v>
      </c>
      <c r="AM31" s="86">
        <f t="shared" si="3"/>
        <v>1858109.9300000002</v>
      </c>
      <c r="AN31" s="24">
        <f t="shared" si="4"/>
        <v>2944232.56</v>
      </c>
      <c r="AO31" s="25">
        <f t="shared" si="5"/>
        <v>3069887.7299999995</v>
      </c>
      <c r="AP31" s="16">
        <f t="shared" si="6"/>
        <v>-125655.16999999946</v>
      </c>
    </row>
    <row r="32" spans="1:42" ht="15" thickBot="1" x14ac:dyDescent="0.25">
      <c r="A32" s="62" t="s">
        <v>302</v>
      </c>
      <c r="B32" s="62" t="s">
        <v>43</v>
      </c>
      <c r="C32" s="88">
        <v>5772</v>
      </c>
      <c r="D32" s="89" t="s">
        <v>838</v>
      </c>
      <c r="E32" s="56" t="s">
        <v>1600</v>
      </c>
      <c r="F32" s="272">
        <v>709776.39</v>
      </c>
      <c r="G32" s="272">
        <v>190679.62</v>
      </c>
      <c r="H32" s="272">
        <v>356622.43</v>
      </c>
      <c r="J32" s="56">
        <v>30051.07</v>
      </c>
      <c r="K32" s="56">
        <v>115423.69</v>
      </c>
      <c r="N32" s="276">
        <v>64087</v>
      </c>
      <c r="O32" s="276">
        <v>26600</v>
      </c>
      <c r="S32" s="56">
        <v>161493.60999999999</v>
      </c>
      <c r="T32" s="56">
        <v>2306439.37</v>
      </c>
      <c r="U32" s="100">
        <v>1255335.07</v>
      </c>
      <c r="V32" s="100">
        <v>235225</v>
      </c>
      <c r="W32" s="100">
        <v>1688.15</v>
      </c>
      <c r="Y32" s="100">
        <v>2137518</v>
      </c>
      <c r="AA32" s="100">
        <v>196816</v>
      </c>
      <c r="AB32" s="124">
        <v>2770111</v>
      </c>
      <c r="AE32" s="124">
        <v>15000</v>
      </c>
      <c r="AF32" s="124">
        <v>1112214.76</v>
      </c>
      <c r="AG32" s="124">
        <v>18743.349999999999</v>
      </c>
      <c r="AK32" s="85">
        <f t="shared" si="1"/>
        <v>1257078.44</v>
      </c>
      <c r="AL32" s="21">
        <f t="shared" si="2"/>
        <v>90687</v>
      </c>
      <c r="AM32" s="86">
        <f t="shared" si="3"/>
        <v>1166391.44</v>
      </c>
      <c r="AN32" s="24">
        <f t="shared" si="4"/>
        <v>3826582.2199999997</v>
      </c>
      <c r="AO32" s="25">
        <f t="shared" si="5"/>
        <v>3916069.11</v>
      </c>
      <c r="AP32" s="16">
        <f t="shared" si="6"/>
        <v>-89486.89000000013</v>
      </c>
    </row>
    <row r="33" spans="1:42" ht="15" thickBot="1" x14ac:dyDescent="0.25">
      <c r="A33" s="62" t="s">
        <v>302</v>
      </c>
      <c r="B33" s="62" t="s">
        <v>43</v>
      </c>
      <c r="C33" s="88">
        <v>3690</v>
      </c>
      <c r="D33" s="89" t="s">
        <v>839</v>
      </c>
      <c r="E33" s="56" t="s">
        <v>1601</v>
      </c>
      <c r="F33" s="272">
        <v>650789.52</v>
      </c>
      <c r="G33" s="272">
        <v>22035.27</v>
      </c>
      <c r="H33" s="272">
        <v>158998.60999999999</v>
      </c>
      <c r="J33" s="56">
        <v>402843.69</v>
      </c>
      <c r="K33" s="56">
        <v>412927.78</v>
      </c>
      <c r="M33" s="276">
        <v>0</v>
      </c>
      <c r="N33" s="276">
        <v>39272.36</v>
      </c>
      <c r="O33" s="276">
        <v>58577.68</v>
      </c>
      <c r="P33" s="276">
        <v>249.53</v>
      </c>
      <c r="Q33" s="56">
        <v>0</v>
      </c>
      <c r="S33" s="56">
        <v>-13286.26</v>
      </c>
      <c r="T33" s="56">
        <v>1600056.47</v>
      </c>
      <c r="U33" s="100">
        <v>1088664.99</v>
      </c>
      <c r="V33" s="100">
        <v>59165</v>
      </c>
      <c r="W33" s="100">
        <v>1403.64</v>
      </c>
      <c r="Y33" s="100">
        <v>1546946.5</v>
      </c>
      <c r="AA33" s="100">
        <v>158100</v>
      </c>
      <c r="AB33" s="124">
        <v>1934906.5</v>
      </c>
      <c r="AF33" s="124">
        <v>812296.65</v>
      </c>
      <c r="AG33" s="124">
        <v>195523.9</v>
      </c>
      <c r="AK33" s="85">
        <f t="shared" si="1"/>
        <v>831823.4</v>
      </c>
      <c r="AL33" s="21">
        <f t="shared" si="2"/>
        <v>98099.57</v>
      </c>
      <c r="AM33" s="86">
        <f t="shared" si="3"/>
        <v>733723.83000000007</v>
      </c>
      <c r="AN33" s="24">
        <f t="shared" si="4"/>
        <v>2854280.13</v>
      </c>
      <c r="AO33" s="25">
        <f t="shared" si="5"/>
        <v>2942727.05</v>
      </c>
      <c r="AP33" s="16">
        <f t="shared" si="6"/>
        <v>-88446.919999999925</v>
      </c>
    </row>
    <row r="34" spans="1:42" ht="15" thickBot="1" x14ac:dyDescent="0.25">
      <c r="A34" s="62" t="s">
        <v>302</v>
      </c>
      <c r="B34" s="62" t="s">
        <v>43</v>
      </c>
      <c r="C34" s="88">
        <v>6191</v>
      </c>
      <c r="D34" s="89" t="s">
        <v>840</v>
      </c>
      <c r="E34" s="56" t="s">
        <v>1747</v>
      </c>
      <c r="F34" s="272">
        <v>365492.8</v>
      </c>
      <c r="G34" s="272">
        <v>299060.28999999998</v>
      </c>
      <c r="H34" s="272">
        <v>364789.7</v>
      </c>
      <c r="J34" s="56">
        <v>607296.21</v>
      </c>
      <c r="K34" s="56">
        <v>750353.26</v>
      </c>
      <c r="M34" s="276">
        <v>12200</v>
      </c>
      <c r="N34" s="276">
        <v>56957.760000000002</v>
      </c>
      <c r="O34" s="276">
        <v>15094</v>
      </c>
      <c r="S34" s="56">
        <v>421481.06</v>
      </c>
      <c r="T34" s="56">
        <v>2970314.75</v>
      </c>
      <c r="U34" s="100">
        <v>1411388.4</v>
      </c>
      <c r="V34" s="100">
        <v>49250</v>
      </c>
      <c r="W34" s="100">
        <v>1853.49</v>
      </c>
      <c r="Y34" s="100">
        <v>1333832.5</v>
      </c>
      <c r="AA34" s="100">
        <v>694840</v>
      </c>
      <c r="AB34" s="124">
        <v>2154728.5</v>
      </c>
      <c r="AF34" s="124">
        <v>1148477.02</v>
      </c>
      <c r="AG34" s="124">
        <v>164193.51</v>
      </c>
      <c r="AK34" s="85">
        <f t="shared" si="1"/>
        <v>1029342.79</v>
      </c>
      <c r="AL34" s="21">
        <f t="shared" si="2"/>
        <v>84251.760000000009</v>
      </c>
      <c r="AM34" s="86">
        <f t="shared" si="3"/>
        <v>945091.03</v>
      </c>
      <c r="AN34" s="24">
        <f t="shared" si="4"/>
        <v>3491164.3899999997</v>
      </c>
      <c r="AO34" s="25">
        <f t="shared" si="5"/>
        <v>3467399.0300000003</v>
      </c>
      <c r="AP34" s="16">
        <f t="shared" si="6"/>
        <v>23765.359999999404</v>
      </c>
    </row>
    <row r="35" spans="1:42" ht="15" thickBot="1" x14ac:dyDescent="0.25">
      <c r="A35" s="62" t="s">
        <v>302</v>
      </c>
      <c r="B35" s="62" t="s">
        <v>43</v>
      </c>
      <c r="C35" s="88">
        <v>8132</v>
      </c>
      <c r="D35" s="89" t="s">
        <v>841</v>
      </c>
      <c r="E35" s="56" t="s">
        <v>1748</v>
      </c>
      <c r="F35" s="272">
        <v>1182754.29</v>
      </c>
      <c r="G35" s="272">
        <v>124100.5</v>
      </c>
      <c r="H35" s="272">
        <v>93602.32</v>
      </c>
      <c r="J35" s="56">
        <v>1215167.5900000001</v>
      </c>
      <c r="K35" s="56">
        <v>1003704.06</v>
      </c>
      <c r="M35" s="276">
        <v>0</v>
      </c>
      <c r="N35" s="276">
        <v>67855.100000000006</v>
      </c>
      <c r="O35" s="276">
        <v>5000</v>
      </c>
      <c r="S35" s="56">
        <v>266034.93</v>
      </c>
      <c r="T35" s="56">
        <v>3203233.17</v>
      </c>
      <c r="U35" s="100">
        <v>1617455.41</v>
      </c>
      <c r="V35" s="100">
        <v>307430</v>
      </c>
      <c r="W35" s="100">
        <v>2753.88</v>
      </c>
      <c r="Y35" s="100">
        <v>899109</v>
      </c>
      <c r="AA35" s="100">
        <v>1241418</v>
      </c>
      <c r="AB35" s="124">
        <v>1656518</v>
      </c>
      <c r="AF35" s="124">
        <v>1406918.69</v>
      </c>
      <c r="AG35" s="124">
        <v>169675.3</v>
      </c>
      <c r="AK35" s="85">
        <f t="shared" si="1"/>
        <v>1400457.11</v>
      </c>
      <c r="AL35" s="21">
        <f t="shared" si="2"/>
        <v>72855.100000000006</v>
      </c>
      <c r="AM35" s="86">
        <f t="shared" si="3"/>
        <v>1327602.01</v>
      </c>
      <c r="AN35" s="24">
        <f t="shared" si="4"/>
        <v>4068166.29</v>
      </c>
      <c r="AO35" s="25">
        <f t="shared" si="5"/>
        <v>3233111.9899999998</v>
      </c>
      <c r="AP35" s="16">
        <f t="shared" si="6"/>
        <v>835054.30000000028</v>
      </c>
    </row>
    <row r="36" spans="1:42" ht="15" thickBot="1" x14ac:dyDescent="0.25">
      <c r="A36" s="62" t="s">
        <v>302</v>
      </c>
      <c r="B36" s="62" t="s">
        <v>43</v>
      </c>
      <c r="C36" s="88">
        <v>2634</v>
      </c>
      <c r="D36" s="89" t="s">
        <v>842</v>
      </c>
      <c r="E36" s="56" t="s">
        <v>1749</v>
      </c>
      <c r="F36" s="272">
        <v>406267.36</v>
      </c>
      <c r="G36" s="272">
        <v>82542.210000000006</v>
      </c>
      <c r="H36" s="272">
        <v>181076.18</v>
      </c>
      <c r="J36" s="56">
        <v>71585.440000000002</v>
      </c>
      <c r="K36" s="56">
        <v>199737.35</v>
      </c>
      <c r="N36" s="276">
        <v>45732.86</v>
      </c>
      <c r="O36" s="276">
        <v>12226</v>
      </c>
      <c r="S36" s="56">
        <v>-41334.879999999997</v>
      </c>
      <c r="T36" s="56">
        <v>2001291.5</v>
      </c>
      <c r="U36" s="100">
        <v>809232.37</v>
      </c>
      <c r="W36" s="100">
        <v>32.479999999999997</v>
      </c>
      <c r="Y36" s="100">
        <v>1026487</v>
      </c>
      <c r="AA36" s="100">
        <v>232872</v>
      </c>
      <c r="AB36" s="124">
        <v>1480553</v>
      </c>
      <c r="AF36" s="124">
        <v>626173.61</v>
      </c>
      <c r="AG36" s="124">
        <v>135349.17000000001</v>
      </c>
      <c r="AJ36" s="124">
        <v>1180</v>
      </c>
      <c r="AK36" s="85">
        <f t="shared" si="1"/>
        <v>669885.75</v>
      </c>
      <c r="AL36" s="21">
        <f t="shared" si="2"/>
        <v>57958.86</v>
      </c>
      <c r="AM36" s="86">
        <f t="shared" si="3"/>
        <v>611926.89</v>
      </c>
      <c r="AN36" s="24">
        <f t="shared" si="4"/>
        <v>2068623.85</v>
      </c>
      <c r="AO36" s="25">
        <f t="shared" si="5"/>
        <v>2243255.7799999998</v>
      </c>
      <c r="AP36" s="16">
        <f t="shared" si="6"/>
        <v>-174631.9299999997</v>
      </c>
    </row>
    <row r="37" spans="1:42" ht="15" thickBot="1" x14ac:dyDescent="0.25">
      <c r="A37" s="62" t="s">
        <v>302</v>
      </c>
      <c r="B37" s="62" t="s">
        <v>43</v>
      </c>
      <c r="C37" s="88">
        <v>5394</v>
      </c>
      <c r="D37" s="89" t="s">
        <v>843</v>
      </c>
      <c r="E37" s="56" t="s">
        <v>1775</v>
      </c>
      <c r="F37" s="272">
        <v>431436.53</v>
      </c>
      <c r="G37" s="272">
        <v>49740</v>
      </c>
      <c r="H37" s="272">
        <v>218177.94</v>
      </c>
      <c r="J37" s="56">
        <v>1659582.14</v>
      </c>
      <c r="K37" s="56">
        <v>983643.42</v>
      </c>
      <c r="M37" s="276">
        <v>9000</v>
      </c>
      <c r="N37" s="276">
        <v>64648.65</v>
      </c>
      <c r="O37" s="276">
        <v>1982.64</v>
      </c>
      <c r="Q37" s="56">
        <v>1955.25</v>
      </c>
      <c r="S37" s="56">
        <v>382058.42</v>
      </c>
      <c r="T37" s="56">
        <v>3800882.66</v>
      </c>
      <c r="U37" s="100">
        <v>1090716.83</v>
      </c>
      <c r="V37" s="100">
        <v>96200</v>
      </c>
      <c r="W37" s="100">
        <v>0.91</v>
      </c>
      <c r="Y37" s="100">
        <v>111090</v>
      </c>
      <c r="AA37" s="100">
        <v>235230</v>
      </c>
      <c r="AB37" s="124">
        <v>727167</v>
      </c>
      <c r="AF37" s="124">
        <v>1183570.95</v>
      </c>
      <c r="AG37" s="124">
        <v>1185880.73</v>
      </c>
      <c r="AK37" s="85">
        <f t="shared" si="1"/>
        <v>699354.47</v>
      </c>
      <c r="AL37" s="21">
        <f t="shared" si="2"/>
        <v>75631.289999999994</v>
      </c>
      <c r="AM37" s="86">
        <f t="shared" si="3"/>
        <v>623723.17999999993</v>
      </c>
      <c r="AN37" s="24">
        <f t="shared" si="4"/>
        <v>1533237.74</v>
      </c>
      <c r="AO37" s="25">
        <f t="shared" si="5"/>
        <v>3096618.6799999997</v>
      </c>
      <c r="AP37" s="16">
        <f t="shared" si="6"/>
        <v>-1563380.9399999997</v>
      </c>
    </row>
    <row r="38" spans="1:42" ht="15" thickBot="1" x14ac:dyDescent="0.25">
      <c r="A38" s="62" t="s">
        <v>306</v>
      </c>
      <c r="B38" s="62" t="s">
        <v>44</v>
      </c>
      <c r="C38" s="88">
        <v>3425</v>
      </c>
      <c r="D38" s="89" t="s">
        <v>844</v>
      </c>
      <c r="E38" s="56" t="s">
        <v>1602</v>
      </c>
      <c r="F38" s="272">
        <v>587866.13</v>
      </c>
      <c r="G38" s="272">
        <v>52627.25</v>
      </c>
      <c r="H38" s="272">
        <v>102426.81</v>
      </c>
      <c r="J38" s="56">
        <v>471785.95</v>
      </c>
      <c r="K38" s="56">
        <v>268252.46999999997</v>
      </c>
      <c r="M38" s="276">
        <v>3000</v>
      </c>
      <c r="N38" s="276">
        <v>30058.75</v>
      </c>
      <c r="P38" s="276">
        <v>928.41</v>
      </c>
      <c r="Q38" s="56">
        <v>187078</v>
      </c>
      <c r="S38" s="56">
        <v>-121579.41</v>
      </c>
      <c r="T38" s="56">
        <v>2024806.3999999999</v>
      </c>
      <c r="U38" s="100">
        <v>1492105.31</v>
      </c>
      <c r="V38" s="100">
        <v>5000</v>
      </c>
      <c r="W38" s="100">
        <v>1409.93</v>
      </c>
      <c r="Y38" s="100">
        <v>1147877.5</v>
      </c>
      <c r="AA38" s="100">
        <v>280106.31</v>
      </c>
      <c r="AB38" s="124">
        <v>1706587.5</v>
      </c>
      <c r="AF38" s="124">
        <v>807377.35</v>
      </c>
      <c r="AG38" s="124">
        <v>255722.27</v>
      </c>
      <c r="AJ38" s="124">
        <v>48182.5</v>
      </c>
      <c r="AK38" s="85">
        <f t="shared" si="1"/>
        <v>742920.19</v>
      </c>
      <c r="AL38" s="21">
        <f t="shared" si="2"/>
        <v>33987.160000000003</v>
      </c>
      <c r="AM38" s="86">
        <f t="shared" si="3"/>
        <v>708933.02999999991</v>
      </c>
      <c r="AN38" s="24">
        <f t="shared" si="4"/>
        <v>2926499.0500000003</v>
      </c>
      <c r="AO38" s="25">
        <f t="shared" si="5"/>
        <v>2817869.62</v>
      </c>
      <c r="AP38" s="16">
        <f t="shared" si="6"/>
        <v>108629.43000000017</v>
      </c>
    </row>
    <row r="39" spans="1:42" ht="15" thickBot="1" x14ac:dyDescent="0.25">
      <c r="A39" s="62" t="s">
        <v>306</v>
      </c>
      <c r="B39" s="62" t="s">
        <v>44</v>
      </c>
      <c r="C39" s="88">
        <v>4047</v>
      </c>
      <c r="D39" s="89" t="s">
        <v>845</v>
      </c>
      <c r="E39" s="56" t="s">
        <v>1603</v>
      </c>
      <c r="F39" s="272">
        <v>996439.85</v>
      </c>
      <c r="G39" s="272">
        <v>34402.92</v>
      </c>
      <c r="H39" s="272">
        <v>72656.320000000007</v>
      </c>
      <c r="J39" s="56">
        <v>440882.26</v>
      </c>
      <c r="K39" s="56">
        <v>296790.56</v>
      </c>
      <c r="M39" s="276">
        <v>1500</v>
      </c>
      <c r="N39" s="276">
        <v>32352.65</v>
      </c>
      <c r="O39" s="276">
        <v>196290</v>
      </c>
      <c r="P39" s="276">
        <v>0</v>
      </c>
      <c r="S39" s="56">
        <v>15100.23</v>
      </c>
      <c r="T39" s="56">
        <v>2381908.6800000002</v>
      </c>
      <c r="U39" s="100">
        <v>1406066.74</v>
      </c>
      <c r="W39" s="100">
        <v>2081.62</v>
      </c>
      <c r="Y39" s="100">
        <v>917455</v>
      </c>
      <c r="AA39" s="100">
        <v>394515.65</v>
      </c>
      <c r="AB39" s="124">
        <v>1410115</v>
      </c>
      <c r="AF39" s="124">
        <v>1027201.21</v>
      </c>
      <c r="AG39" s="124">
        <v>234834.41</v>
      </c>
      <c r="AJ39" s="124">
        <v>33842.5</v>
      </c>
      <c r="AK39" s="85">
        <f t="shared" si="1"/>
        <v>1103499.0900000001</v>
      </c>
      <c r="AL39" s="21">
        <f t="shared" si="2"/>
        <v>230142.65</v>
      </c>
      <c r="AM39" s="86">
        <f t="shared" si="3"/>
        <v>873356.44000000006</v>
      </c>
      <c r="AN39" s="24">
        <f t="shared" si="4"/>
        <v>2720119.0100000002</v>
      </c>
      <c r="AO39" s="25">
        <f t="shared" si="5"/>
        <v>2705993.12</v>
      </c>
      <c r="AP39" s="16">
        <f t="shared" si="6"/>
        <v>14125.89000000013</v>
      </c>
    </row>
    <row r="40" spans="1:42" ht="15" thickBot="1" x14ac:dyDescent="0.25">
      <c r="A40" s="62" t="s">
        <v>306</v>
      </c>
      <c r="B40" s="62" t="s">
        <v>44</v>
      </c>
      <c r="C40" s="88">
        <v>3656</v>
      </c>
      <c r="D40" s="89" t="s">
        <v>846</v>
      </c>
      <c r="E40" s="56" t="s">
        <v>1604</v>
      </c>
      <c r="F40" s="272">
        <v>264513.06</v>
      </c>
      <c r="G40" s="272">
        <v>23517.08</v>
      </c>
      <c r="H40" s="272">
        <v>183559.59</v>
      </c>
      <c r="J40" s="56">
        <v>903589.2</v>
      </c>
      <c r="K40" s="56">
        <v>280789.77</v>
      </c>
      <c r="M40" s="276">
        <v>26394.1</v>
      </c>
      <c r="N40" s="276">
        <v>55844.88</v>
      </c>
      <c r="P40" s="276">
        <v>1296</v>
      </c>
      <c r="S40" s="56">
        <v>-981.55</v>
      </c>
      <c r="T40" s="56">
        <v>2692203.68</v>
      </c>
      <c r="U40" s="100">
        <v>1302358.94</v>
      </c>
      <c r="V40" s="100">
        <v>280914</v>
      </c>
      <c r="W40" s="100">
        <v>1087.25</v>
      </c>
      <c r="Y40" s="100">
        <v>2412817.02</v>
      </c>
      <c r="AA40" s="100">
        <v>257415.71</v>
      </c>
      <c r="AB40" s="124">
        <v>2943467.02</v>
      </c>
      <c r="AF40" s="124">
        <v>1226572.51</v>
      </c>
      <c r="AG40" s="124">
        <v>330194.44</v>
      </c>
      <c r="AJ40" s="124">
        <v>5000</v>
      </c>
      <c r="AK40" s="85">
        <f t="shared" si="1"/>
        <v>471589.73</v>
      </c>
      <c r="AL40" s="21">
        <f t="shared" si="2"/>
        <v>83534.98</v>
      </c>
      <c r="AM40" s="86">
        <f t="shared" si="3"/>
        <v>388054.75</v>
      </c>
      <c r="AN40" s="24">
        <f t="shared" si="4"/>
        <v>4254592.92</v>
      </c>
      <c r="AO40" s="25">
        <f t="shared" si="5"/>
        <v>4505233.9700000007</v>
      </c>
      <c r="AP40" s="16">
        <f t="shared" si="6"/>
        <v>-250641.05000000075</v>
      </c>
    </row>
    <row r="41" spans="1:42" ht="15" thickBot="1" x14ac:dyDescent="0.25">
      <c r="A41" s="62" t="s">
        <v>306</v>
      </c>
      <c r="B41" s="62" t="s">
        <v>44</v>
      </c>
      <c r="C41" s="88">
        <v>3640</v>
      </c>
      <c r="D41" s="89" t="s">
        <v>847</v>
      </c>
      <c r="E41" s="56" t="s">
        <v>1605</v>
      </c>
      <c r="F41" s="272">
        <v>92861.64</v>
      </c>
      <c r="G41" s="272">
        <v>50700.95</v>
      </c>
      <c r="H41" s="272">
        <v>94334.88</v>
      </c>
      <c r="J41" s="56">
        <v>412686.9</v>
      </c>
      <c r="K41" s="56">
        <v>261644.94</v>
      </c>
      <c r="M41" s="276">
        <v>3500</v>
      </c>
      <c r="N41" s="276">
        <v>29416</v>
      </c>
      <c r="O41" s="276">
        <v>13040</v>
      </c>
      <c r="P41" s="276">
        <v>700.08</v>
      </c>
      <c r="S41" s="56">
        <v>-8208</v>
      </c>
      <c r="T41" s="56">
        <v>2888756.2</v>
      </c>
      <c r="U41" s="100">
        <v>1368975.02</v>
      </c>
      <c r="W41" s="100">
        <v>509.33</v>
      </c>
      <c r="Y41" s="100">
        <v>1541276</v>
      </c>
      <c r="AA41" s="100">
        <v>257668.27</v>
      </c>
      <c r="AB41" s="124">
        <v>2084476</v>
      </c>
      <c r="AE41" s="124">
        <v>4400</v>
      </c>
      <c r="AF41" s="124">
        <v>982279.72</v>
      </c>
      <c r="AG41" s="124">
        <v>205702.53</v>
      </c>
      <c r="AJ41" s="124">
        <v>12747.5</v>
      </c>
      <c r="AK41" s="85">
        <f t="shared" si="1"/>
        <v>237897.47</v>
      </c>
      <c r="AL41" s="21">
        <f t="shared" si="2"/>
        <v>46656.08</v>
      </c>
      <c r="AM41" s="86">
        <f t="shared" si="3"/>
        <v>191241.39</v>
      </c>
      <c r="AN41" s="24">
        <f t="shared" si="4"/>
        <v>3168428.62</v>
      </c>
      <c r="AO41" s="25">
        <f t="shared" si="5"/>
        <v>3289605.7499999995</v>
      </c>
      <c r="AP41" s="16">
        <f t="shared" si="6"/>
        <v>-121177.12999999942</v>
      </c>
    </row>
    <row r="42" spans="1:42" ht="15" thickBot="1" x14ac:dyDescent="0.25">
      <c r="A42" s="62" t="s">
        <v>306</v>
      </c>
      <c r="B42" s="62" t="s">
        <v>44</v>
      </c>
      <c r="C42" s="88">
        <v>7398</v>
      </c>
      <c r="D42" s="89" t="s">
        <v>848</v>
      </c>
      <c r="E42" s="56" t="s">
        <v>1606</v>
      </c>
      <c r="F42" s="272">
        <v>423238.16</v>
      </c>
      <c r="G42" s="272">
        <v>129074.6</v>
      </c>
      <c r="H42" s="272">
        <v>93229.77</v>
      </c>
      <c r="J42" s="56">
        <v>553599.88</v>
      </c>
      <c r="K42" s="56">
        <v>416172.82</v>
      </c>
      <c r="M42" s="276">
        <v>4500</v>
      </c>
      <c r="N42" s="276">
        <v>108854.6</v>
      </c>
      <c r="O42" s="276">
        <v>15000</v>
      </c>
      <c r="P42" s="276">
        <v>5620.56</v>
      </c>
      <c r="Q42" s="56">
        <v>138825</v>
      </c>
      <c r="S42" s="56">
        <v>-82</v>
      </c>
      <c r="T42" s="56">
        <v>3281518.85</v>
      </c>
      <c r="U42" s="100">
        <v>2645474.37</v>
      </c>
      <c r="W42" s="100">
        <v>1352.91</v>
      </c>
      <c r="Y42" s="100">
        <v>2490668.7599999998</v>
      </c>
      <c r="AA42" s="100">
        <v>694896.92</v>
      </c>
      <c r="AB42" s="124">
        <v>3594698.76</v>
      </c>
      <c r="AF42" s="124">
        <v>1625685.77</v>
      </c>
      <c r="AG42" s="124">
        <v>285362.17</v>
      </c>
      <c r="AH42" s="124">
        <v>177776.72</v>
      </c>
      <c r="AJ42" s="124">
        <v>97639</v>
      </c>
      <c r="AK42" s="85">
        <f t="shared" si="1"/>
        <v>645542.53</v>
      </c>
      <c r="AL42" s="21">
        <f t="shared" si="2"/>
        <v>133975.16</v>
      </c>
      <c r="AM42" s="86">
        <f t="shared" si="3"/>
        <v>511567.37</v>
      </c>
      <c r="AN42" s="24">
        <f t="shared" si="4"/>
        <v>5832392.96</v>
      </c>
      <c r="AO42" s="25">
        <f t="shared" si="5"/>
        <v>5781162.419999999</v>
      </c>
      <c r="AP42" s="16">
        <f t="shared" si="6"/>
        <v>51230.540000000969</v>
      </c>
    </row>
    <row r="43" spans="1:42" ht="15" thickBot="1" x14ac:dyDescent="0.25">
      <c r="A43" s="62" t="s">
        <v>306</v>
      </c>
      <c r="B43" s="62" t="s">
        <v>44</v>
      </c>
      <c r="C43" s="88">
        <v>7430</v>
      </c>
      <c r="D43" s="89" t="s">
        <v>849</v>
      </c>
      <c r="E43" s="56" t="s">
        <v>1607</v>
      </c>
      <c r="F43" s="272">
        <v>563456.17000000004</v>
      </c>
      <c r="G43" s="272">
        <v>30215.75</v>
      </c>
      <c r="H43" s="272">
        <v>154462.96</v>
      </c>
      <c r="J43" s="56">
        <v>309029.45</v>
      </c>
      <c r="K43" s="56">
        <v>353600.1</v>
      </c>
      <c r="M43" s="276">
        <v>4800</v>
      </c>
      <c r="N43" s="276">
        <v>43756.3</v>
      </c>
      <c r="O43" s="276">
        <v>6720</v>
      </c>
      <c r="Q43" s="56">
        <v>76350</v>
      </c>
      <c r="S43" s="56">
        <v>83109.94</v>
      </c>
      <c r="T43" s="56">
        <v>3750097.45</v>
      </c>
      <c r="U43" s="100">
        <v>2508877.4500000002</v>
      </c>
      <c r="W43" s="100">
        <v>1351.86</v>
      </c>
      <c r="Y43" s="100">
        <v>1987639.5</v>
      </c>
      <c r="AA43" s="100">
        <v>477517.86</v>
      </c>
      <c r="AB43" s="124">
        <v>2948178.5</v>
      </c>
      <c r="AF43" s="124">
        <v>1767278.65</v>
      </c>
      <c r="AG43" s="124">
        <v>371442.11</v>
      </c>
      <c r="AJ43" s="124">
        <v>87658</v>
      </c>
      <c r="AK43" s="85">
        <f t="shared" si="1"/>
        <v>748134.88</v>
      </c>
      <c r="AL43" s="21">
        <f t="shared" si="2"/>
        <v>55276.3</v>
      </c>
      <c r="AM43" s="86">
        <f t="shared" si="3"/>
        <v>692858.58</v>
      </c>
      <c r="AN43" s="24">
        <f t="shared" si="4"/>
        <v>4975386.6700000009</v>
      </c>
      <c r="AO43" s="25">
        <f t="shared" si="5"/>
        <v>5174557.2600000007</v>
      </c>
      <c r="AP43" s="16">
        <f t="shared" si="6"/>
        <v>-199170.58999999985</v>
      </c>
    </row>
    <row r="44" spans="1:42" ht="15" thickBot="1" x14ac:dyDescent="0.25">
      <c r="A44" s="62" t="s">
        <v>306</v>
      </c>
      <c r="B44" s="62" t="s">
        <v>44</v>
      </c>
      <c r="C44" s="88">
        <v>2978</v>
      </c>
      <c r="D44" s="89" t="s">
        <v>850</v>
      </c>
      <c r="E44" s="56" t="s">
        <v>1608</v>
      </c>
      <c r="F44" s="272">
        <v>330682.37</v>
      </c>
      <c r="G44" s="272">
        <v>14945.97</v>
      </c>
      <c r="H44" s="272">
        <v>103174.81</v>
      </c>
      <c r="J44" s="56">
        <v>426658.19</v>
      </c>
      <c r="K44" s="56">
        <v>356624.42</v>
      </c>
      <c r="M44" s="276">
        <v>9440</v>
      </c>
      <c r="N44" s="276">
        <v>23142.74</v>
      </c>
      <c r="O44" s="276">
        <v>10400</v>
      </c>
      <c r="P44" s="276">
        <v>744.09</v>
      </c>
      <c r="S44" s="56">
        <v>64840</v>
      </c>
      <c r="T44" s="56">
        <v>1851653.95</v>
      </c>
      <c r="U44" s="100">
        <v>1425147.59</v>
      </c>
      <c r="W44" s="100">
        <v>1057.42</v>
      </c>
      <c r="Y44" s="100">
        <v>903128.93</v>
      </c>
      <c r="AA44" s="100">
        <v>202045.58</v>
      </c>
      <c r="AB44" s="124">
        <v>1478448.93</v>
      </c>
      <c r="AF44" s="124">
        <v>1020942.78</v>
      </c>
      <c r="AG44" s="124">
        <v>228607.04</v>
      </c>
      <c r="AJ44" s="124">
        <v>42197</v>
      </c>
      <c r="AK44" s="85">
        <f t="shared" si="1"/>
        <v>448803.14999999997</v>
      </c>
      <c r="AL44" s="21">
        <f t="shared" si="2"/>
        <v>43726.83</v>
      </c>
      <c r="AM44" s="86">
        <f t="shared" si="3"/>
        <v>405076.31999999995</v>
      </c>
      <c r="AN44" s="24">
        <f t="shared" si="4"/>
        <v>2531379.52</v>
      </c>
      <c r="AO44" s="25">
        <f t="shared" si="5"/>
        <v>2770195.75</v>
      </c>
      <c r="AP44" s="16">
        <f t="shared" si="6"/>
        <v>-238816.22999999998</v>
      </c>
    </row>
    <row r="45" spans="1:42" ht="15" thickBot="1" x14ac:dyDescent="0.25">
      <c r="A45" s="62" t="s">
        <v>306</v>
      </c>
      <c r="B45" s="62" t="s">
        <v>44</v>
      </c>
      <c r="C45" s="88">
        <v>3394</v>
      </c>
      <c r="D45" s="89" t="s">
        <v>851</v>
      </c>
      <c r="E45" s="56" t="s">
        <v>1750</v>
      </c>
      <c r="F45" s="272">
        <v>136982.12</v>
      </c>
      <c r="G45" s="272">
        <v>19319.580000000002</v>
      </c>
      <c r="H45" s="272">
        <v>32698.57</v>
      </c>
      <c r="J45" s="56">
        <v>413616.11</v>
      </c>
      <c r="K45" s="56">
        <v>411624.44</v>
      </c>
      <c r="M45" s="276">
        <v>0</v>
      </c>
      <c r="N45" s="276">
        <v>28875</v>
      </c>
      <c r="O45" s="276">
        <v>189310</v>
      </c>
      <c r="P45" s="276">
        <v>0</v>
      </c>
      <c r="S45" s="56">
        <v>51538.239999999998</v>
      </c>
      <c r="T45" s="56">
        <v>1865771.67</v>
      </c>
      <c r="U45" s="100">
        <v>1314780.6499999999</v>
      </c>
      <c r="W45" s="100">
        <v>452</v>
      </c>
      <c r="Y45" s="100">
        <v>1209872</v>
      </c>
      <c r="AA45" s="100">
        <v>337740.53</v>
      </c>
      <c r="AB45" s="124">
        <v>1618969</v>
      </c>
      <c r="AD45" s="124">
        <v>3120</v>
      </c>
      <c r="AF45" s="124">
        <v>1154260.6499999999</v>
      </c>
      <c r="AG45" s="124">
        <v>190208.65</v>
      </c>
      <c r="AJ45" s="124">
        <v>34034</v>
      </c>
      <c r="AK45" s="85">
        <f t="shared" si="1"/>
        <v>189000.27000000002</v>
      </c>
      <c r="AL45" s="21">
        <f t="shared" si="2"/>
        <v>218185</v>
      </c>
      <c r="AM45" s="86">
        <f t="shared" si="3"/>
        <v>-29184.729999999981</v>
      </c>
      <c r="AN45" s="24">
        <f t="shared" si="4"/>
        <v>2862845.1799999997</v>
      </c>
      <c r="AO45" s="25">
        <f t="shared" si="5"/>
        <v>3000592.3</v>
      </c>
      <c r="AP45" s="16">
        <f t="shared" si="6"/>
        <v>-137747.12000000011</v>
      </c>
    </row>
    <row r="46" spans="1:42" ht="15" thickBot="1" x14ac:dyDescent="0.25">
      <c r="A46" s="62" t="s">
        <v>306</v>
      </c>
      <c r="B46" s="62" t="s">
        <v>44</v>
      </c>
      <c r="C46" s="88">
        <v>1969</v>
      </c>
      <c r="D46" s="89" t="s">
        <v>852</v>
      </c>
      <c r="E46" s="56" t="s">
        <v>1751</v>
      </c>
      <c r="F46" s="272">
        <v>222251.12</v>
      </c>
      <c r="G46" s="272">
        <v>9869</v>
      </c>
      <c r="H46" s="272">
        <v>55556.68</v>
      </c>
      <c r="J46" s="56">
        <v>526210.12</v>
      </c>
      <c r="K46" s="56">
        <v>233756.55</v>
      </c>
      <c r="M46" s="276">
        <v>5500</v>
      </c>
      <c r="N46" s="276">
        <v>22968.400000000001</v>
      </c>
      <c r="Q46" s="56">
        <v>47300</v>
      </c>
      <c r="S46" s="56">
        <v>2895.04</v>
      </c>
      <c r="T46" s="56">
        <v>1234901.48</v>
      </c>
      <c r="U46" s="100">
        <v>614752.41</v>
      </c>
      <c r="V46" s="100">
        <v>92948</v>
      </c>
      <c r="W46" s="100">
        <v>601.83000000000004</v>
      </c>
      <c r="Y46" s="100">
        <v>1202343.5</v>
      </c>
      <c r="AA46" s="100">
        <v>406178.99</v>
      </c>
      <c r="AB46" s="124">
        <v>1653263.5</v>
      </c>
      <c r="AE46" s="124">
        <v>3032</v>
      </c>
      <c r="AF46" s="124">
        <v>692122.38</v>
      </c>
      <c r="AG46" s="124">
        <v>186421.11</v>
      </c>
      <c r="AI46" s="124">
        <v>2244.52</v>
      </c>
      <c r="AJ46" s="124">
        <v>8779</v>
      </c>
      <c r="AK46" s="85">
        <f t="shared" si="1"/>
        <v>287676.79999999999</v>
      </c>
      <c r="AL46" s="21">
        <f t="shared" si="2"/>
        <v>28468.400000000001</v>
      </c>
      <c r="AM46" s="86">
        <f t="shared" si="3"/>
        <v>259208.4</v>
      </c>
      <c r="AN46" s="24">
        <f t="shared" si="4"/>
        <v>2316824.73</v>
      </c>
      <c r="AO46" s="25">
        <f t="shared" si="5"/>
        <v>2545862.5099999998</v>
      </c>
      <c r="AP46" s="16">
        <f t="shared" si="6"/>
        <v>-229037.7799999998</v>
      </c>
    </row>
    <row r="47" spans="1:42" ht="15" thickBot="1" x14ac:dyDescent="0.25">
      <c r="A47" s="62" t="s">
        <v>306</v>
      </c>
      <c r="B47" s="62" t="s">
        <v>44</v>
      </c>
      <c r="C47" s="88">
        <v>3732</v>
      </c>
      <c r="D47" s="89" t="s">
        <v>853</v>
      </c>
      <c r="E47" s="56" t="s">
        <v>1769</v>
      </c>
      <c r="F47" s="272">
        <v>238435.1</v>
      </c>
      <c r="G47" s="272">
        <v>12127.5</v>
      </c>
      <c r="H47" s="272">
        <v>101048.3</v>
      </c>
      <c r="J47" s="56">
        <v>1185226.52</v>
      </c>
      <c r="K47" s="56">
        <v>295142.57</v>
      </c>
      <c r="M47" s="276">
        <v>6000</v>
      </c>
      <c r="N47" s="276">
        <v>32141.27</v>
      </c>
      <c r="P47" s="276">
        <v>0</v>
      </c>
      <c r="Q47" s="56">
        <v>285066</v>
      </c>
      <c r="S47" s="56">
        <v>-39022.89</v>
      </c>
      <c r="T47" s="56">
        <v>2300894.7000000002</v>
      </c>
      <c r="U47" s="100">
        <v>1206338.53</v>
      </c>
      <c r="W47" s="100">
        <v>625.5</v>
      </c>
      <c r="Y47" s="100">
        <v>977200.7</v>
      </c>
      <c r="AA47" s="100">
        <v>302501.40999999997</v>
      </c>
      <c r="AB47" s="124">
        <v>1727890.7</v>
      </c>
      <c r="AF47" s="124">
        <v>755776.32</v>
      </c>
      <c r="AG47" s="124">
        <v>264573.25</v>
      </c>
      <c r="AJ47" s="124">
        <v>4300</v>
      </c>
      <c r="AK47" s="85">
        <f t="shared" si="1"/>
        <v>351610.9</v>
      </c>
      <c r="AL47" s="21">
        <f t="shared" si="2"/>
        <v>38141.270000000004</v>
      </c>
      <c r="AM47" s="86">
        <f t="shared" si="3"/>
        <v>313469.63</v>
      </c>
      <c r="AN47" s="24">
        <f t="shared" si="4"/>
        <v>2486666.14</v>
      </c>
      <c r="AO47" s="25">
        <f t="shared" si="5"/>
        <v>2752540.27</v>
      </c>
      <c r="AP47" s="16">
        <f t="shared" si="6"/>
        <v>-265874.12999999989</v>
      </c>
    </row>
    <row r="48" spans="1:42" ht="15" thickBot="1" x14ac:dyDescent="0.25">
      <c r="A48" s="62" t="s">
        <v>306</v>
      </c>
      <c r="B48" s="62" t="s">
        <v>44</v>
      </c>
      <c r="C48" s="88">
        <v>3225</v>
      </c>
      <c r="D48" s="89" t="s">
        <v>854</v>
      </c>
      <c r="E48" s="56" t="s">
        <v>1776</v>
      </c>
      <c r="F48" s="272">
        <v>178360.76</v>
      </c>
      <c r="G48" s="272">
        <v>38400</v>
      </c>
      <c r="H48" s="272">
        <v>73646.850000000006</v>
      </c>
      <c r="J48" s="56">
        <v>4242553.7</v>
      </c>
      <c r="K48" s="56">
        <v>293966.48</v>
      </c>
      <c r="M48" s="276">
        <v>0</v>
      </c>
      <c r="N48" s="276">
        <v>30912.26</v>
      </c>
      <c r="P48" s="276">
        <v>990</v>
      </c>
      <c r="S48" s="56">
        <v>32006.02</v>
      </c>
      <c r="T48" s="56">
        <v>4006426</v>
      </c>
      <c r="U48" s="100">
        <v>1693736.12</v>
      </c>
      <c r="W48" s="100">
        <v>1244.95</v>
      </c>
      <c r="Y48" s="100">
        <v>1018435.5</v>
      </c>
      <c r="AA48" s="100">
        <v>223875.71</v>
      </c>
      <c r="AB48" s="124">
        <v>1696335.5</v>
      </c>
      <c r="AF48" s="124">
        <v>1076599.54</v>
      </c>
      <c r="AG48" s="124">
        <v>316716.3</v>
      </c>
      <c r="AJ48" s="124">
        <v>28000</v>
      </c>
      <c r="AK48" s="85">
        <f t="shared" si="1"/>
        <v>290407.61</v>
      </c>
      <c r="AL48" s="21">
        <f t="shared" si="2"/>
        <v>31902.26</v>
      </c>
      <c r="AM48" s="86">
        <f t="shared" si="3"/>
        <v>258505.34999999998</v>
      </c>
      <c r="AN48" s="24">
        <f t="shared" si="4"/>
        <v>2937292.2800000003</v>
      </c>
      <c r="AO48" s="25">
        <f t="shared" si="5"/>
        <v>3117651.34</v>
      </c>
      <c r="AP48" s="16">
        <f t="shared" si="6"/>
        <v>-180359.05999999959</v>
      </c>
    </row>
    <row r="49" spans="1:42" ht="15" thickBot="1" x14ac:dyDescent="0.25">
      <c r="A49" s="62" t="s">
        <v>31</v>
      </c>
      <c r="B49" s="62" t="s">
        <v>32</v>
      </c>
      <c r="C49" s="88">
        <v>3207</v>
      </c>
      <c r="D49" s="89" t="s">
        <v>855</v>
      </c>
      <c r="E49" s="56" t="s">
        <v>1609</v>
      </c>
      <c r="F49" s="272">
        <v>344115.62</v>
      </c>
      <c r="G49" s="272">
        <v>189576.31</v>
      </c>
      <c r="H49" s="272">
        <v>146943.92000000001</v>
      </c>
      <c r="J49" s="56">
        <v>403294.58</v>
      </c>
      <c r="K49" s="56">
        <v>354567.13</v>
      </c>
      <c r="M49" s="276">
        <v>8000</v>
      </c>
      <c r="N49" s="276">
        <v>39279.550000000003</v>
      </c>
      <c r="S49" s="56">
        <v>111445</v>
      </c>
      <c r="T49" s="56">
        <v>1877057.75</v>
      </c>
      <c r="U49" s="100">
        <v>1338232.42</v>
      </c>
      <c r="W49" s="100">
        <v>1041.6099999999999</v>
      </c>
      <c r="Y49" s="100">
        <v>1296149.7</v>
      </c>
      <c r="AA49" s="100">
        <v>88380</v>
      </c>
      <c r="AB49" s="124">
        <v>1553979.7</v>
      </c>
      <c r="AF49" s="124">
        <v>1138691.71</v>
      </c>
      <c r="AG49" s="124">
        <v>176939.69</v>
      </c>
      <c r="AK49" s="85">
        <f t="shared" si="1"/>
        <v>680635.85</v>
      </c>
      <c r="AL49" s="21">
        <f t="shared" si="2"/>
        <v>47279.55</v>
      </c>
      <c r="AM49" s="86">
        <f t="shared" si="3"/>
        <v>633356.29999999993</v>
      </c>
      <c r="AN49" s="24">
        <f t="shared" si="4"/>
        <v>2723803.73</v>
      </c>
      <c r="AO49" s="25">
        <f t="shared" si="5"/>
        <v>2869611.1</v>
      </c>
      <c r="AP49" s="16">
        <f t="shared" si="6"/>
        <v>-145807.37000000011</v>
      </c>
    </row>
    <row r="50" spans="1:42" ht="15" thickBot="1" x14ac:dyDescent="0.25">
      <c r="A50" s="62" t="s">
        <v>31</v>
      </c>
      <c r="B50" s="62" t="s">
        <v>32</v>
      </c>
      <c r="C50" s="88">
        <v>3287</v>
      </c>
      <c r="D50" s="89" t="s">
        <v>856</v>
      </c>
      <c r="E50" s="56" t="s">
        <v>1610</v>
      </c>
      <c r="F50" s="272">
        <v>93424</v>
      </c>
      <c r="G50" s="272">
        <v>161185.04999999999</v>
      </c>
      <c r="H50" s="272">
        <v>69317.53</v>
      </c>
      <c r="J50" s="56">
        <v>481504.6</v>
      </c>
      <c r="K50" s="56">
        <v>378476.54</v>
      </c>
      <c r="M50" s="276">
        <v>0</v>
      </c>
      <c r="N50" s="276">
        <v>27730</v>
      </c>
      <c r="S50" s="56">
        <v>-1295727.72</v>
      </c>
      <c r="T50" s="56">
        <v>2506199.65</v>
      </c>
      <c r="U50" s="100">
        <v>1089043.1100000001</v>
      </c>
      <c r="V50" s="100">
        <v>30000</v>
      </c>
      <c r="W50" s="100">
        <v>151.94</v>
      </c>
      <c r="Y50" s="100">
        <v>2355028.6</v>
      </c>
      <c r="AA50" s="100">
        <v>84420</v>
      </c>
      <c r="AB50" s="124">
        <v>2718090.6</v>
      </c>
      <c r="AF50" s="124">
        <v>665900.63</v>
      </c>
      <c r="AG50" s="124">
        <v>210174.63</v>
      </c>
      <c r="AJ50" s="124">
        <v>7200</v>
      </c>
      <c r="AK50" s="85">
        <f t="shared" si="1"/>
        <v>323926.57999999996</v>
      </c>
      <c r="AL50" s="21">
        <f t="shared" si="2"/>
        <v>27730</v>
      </c>
      <c r="AM50" s="86">
        <f t="shared" si="3"/>
        <v>296196.57999999996</v>
      </c>
      <c r="AN50" s="24">
        <f t="shared" si="4"/>
        <v>3558643.6500000004</v>
      </c>
      <c r="AO50" s="25">
        <f t="shared" si="5"/>
        <v>3601365.86</v>
      </c>
      <c r="AP50" s="16">
        <f t="shared" si="6"/>
        <v>-42722.209999999497</v>
      </c>
    </row>
    <row r="51" spans="1:42" s="75" customFormat="1" ht="15" thickBot="1" x14ac:dyDescent="0.25">
      <c r="A51" s="268" t="s">
        <v>31</v>
      </c>
      <c r="B51" s="268" t="s">
        <v>32</v>
      </c>
      <c r="C51" s="109">
        <v>2936</v>
      </c>
      <c r="D51" s="110" t="s">
        <v>857</v>
      </c>
      <c r="E51" s="56" t="s">
        <v>1611</v>
      </c>
      <c r="F51" s="272">
        <v>291121.88</v>
      </c>
      <c r="G51" s="272">
        <v>20210.919999999998</v>
      </c>
      <c r="H51" s="272">
        <v>85842.35</v>
      </c>
      <c r="I51" s="272"/>
      <c r="J51" s="56">
        <v>53297.47</v>
      </c>
      <c r="K51" s="56">
        <v>75748.98</v>
      </c>
      <c r="L51" s="56"/>
      <c r="M51" s="276">
        <v>14900</v>
      </c>
      <c r="N51" s="276">
        <v>98339.24</v>
      </c>
      <c r="O51" s="276"/>
      <c r="P51" s="276"/>
      <c r="Q51" s="56"/>
      <c r="R51" s="56"/>
      <c r="S51" s="56">
        <v>44833.36</v>
      </c>
      <c r="T51" s="56">
        <v>1840660.03</v>
      </c>
      <c r="U51" s="100">
        <v>1060527.67</v>
      </c>
      <c r="V51" s="100">
        <v>138180</v>
      </c>
      <c r="W51" s="100"/>
      <c r="X51" s="100"/>
      <c r="Y51" s="100">
        <v>1243132</v>
      </c>
      <c r="Z51" s="100"/>
      <c r="AA51" s="100">
        <v>126744</v>
      </c>
      <c r="AB51" s="124">
        <v>1615881</v>
      </c>
      <c r="AC51" s="124"/>
      <c r="AD51" s="124"/>
      <c r="AE51" s="124"/>
      <c r="AF51" s="124">
        <v>685363.8</v>
      </c>
      <c r="AG51" s="124">
        <v>177367.94</v>
      </c>
      <c r="AH51" s="124"/>
      <c r="AI51" s="124"/>
      <c r="AJ51" s="124"/>
      <c r="AK51" s="85">
        <f t="shared" si="1"/>
        <v>397175.15</v>
      </c>
      <c r="AL51" s="21">
        <f t="shared" si="2"/>
        <v>113239.24</v>
      </c>
      <c r="AM51" s="86">
        <f t="shared" si="3"/>
        <v>283935.91000000003</v>
      </c>
      <c r="AN51" s="24">
        <f t="shared" si="4"/>
        <v>2568583.67</v>
      </c>
      <c r="AO51" s="25">
        <f t="shared" si="5"/>
        <v>2478612.7399999998</v>
      </c>
      <c r="AP51" s="111">
        <f t="shared" si="6"/>
        <v>89970.930000000168</v>
      </c>
    </row>
    <row r="52" spans="1:42" s="75" customFormat="1" ht="15" thickBot="1" x14ac:dyDescent="0.25">
      <c r="A52" s="268" t="s">
        <v>31</v>
      </c>
      <c r="B52" s="268" t="s">
        <v>32</v>
      </c>
      <c r="C52" s="109">
        <v>2495</v>
      </c>
      <c r="D52" s="110" t="s">
        <v>858</v>
      </c>
      <c r="E52" s="56" t="s">
        <v>1612</v>
      </c>
      <c r="F52" s="272">
        <v>197615.51</v>
      </c>
      <c r="G52" s="272">
        <v>58571.39</v>
      </c>
      <c r="H52" s="272">
        <v>94730.1</v>
      </c>
      <c r="I52" s="272"/>
      <c r="J52" s="56">
        <v>769272.9</v>
      </c>
      <c r="K52" s="56">
        <v>264928.68</v>
      </c>
      <c r="L52" s="56"/>
      <c r="M52" s="276">
        <v>21972</v>
      </c>
      <c r="N52" s="276">
        <v>30985</v>
      </c>
      <c r="O52" s="276"/>
      <c r="P52" s="276"/>
      <c r="Q52" s="56"/>
      <c r="R52" s="56">
        <v>-575.30999999999995</v>
      </c>
      <c r="S52" s="56">
        <v>-355164.49</v>
      </c>
      <c r="T52" s="56">
        <v>1821817.03</v>
      </c>
      <c r="U52" s="100">
        <v>1193001.79</v>
      </c>
      <c r="V52" s="100">
        <v>200200</v>
      </c>
      <c r="W52" s="100">
        <v>387.53</v>
      </c>
      <c r="X52" s="100"/>
      <c r="Y52" s="100">
        <v>1984919.5</v>
      </c>
      <c r="Z52" s="100"/>
      <c r="AA52" s="100">
        <v>162820</v>
      </c>
      <c r="AB52" s="124">
        <v>2626894.5</v>
      </c>
      <c r="AC52" s="124"/>
      <c r="AD52" s="124">
        <v>7800</v>
      </c>
      <c r="AE52" s="124"/>
      <c r="AF52" s="124">
        <v>904669.95</v>
      </c>
      <c r="AG52" s="124">
        <v>67505.02</v>
      </c>
      <c r="AH52" s="124"/>
      <c r="AI52" s="124"/>
      <c r="AJ52" s="124"/>
      <c r="AK52" s="85">
        <f t="shared" si="1"/>
        <v>350917</v>
      </c>
      <c r="AL52" s="21">
        <f t="shared" si="2"/>
        <v>52957</v>
      </c>
      <c r="AM52" s="86">
        <f t="shared" si="3"/>
        <v>297960</v>
      </c>
      <c r="AN52" s="24">
        <f t="shared" si="4"/>
        <v>3541328.8200000003</v>
      </c>
      <c r="AO52" s="25">
        <f t="shared" si="5"/>
        <v>3606869.47</v>
      </c>
      <c r="AP52" s="111">
        <f t="shared" si="6"/>
        <v>-65540.649999999907</v>
      </c>
    </row>
    <row r="53" spans="1:42" s="75" customFormat="1" ht="15" thickBot="1" x14ac:dyDescent="0.25">
      <c r="A53" s="268" t="s">
        <v>31</v>
      </c>
      <c r="B53" s="268" t="s">
        <v>32</v>
      </c>
      <c r="C53" s="109">
        <v>5264</v>
      </c>
      <c r="D53" s="110" t="s">
        <v>859</v>
      </c>
      <c r="E53" s="56" t="s">
        <v>1613</v>
      </c>
      <c r="F53" s="272">
        <v>188067.57</v>
      </c>
      <c r="G53" s="272">
        <v>209756.08</v>
      </c>
      <c r="H53" s="272">
        <v>494505.09</v>
      </c>
      <c r="I53" s="272"/>
      <c r="J53" s="56">
        <v>571057.15</v>
      </c>
      <c r="K53" s="56">
        <v>493286.92</v>
      </c>
      <c r="L53" s="56"/>
      <c r="M53" s="276">
        <v>35200</v>
      </c>
      <c r="N53" s="276">
        <v>444823.75</v>
      </c>
      <c r="O53" s="276"/>
      <c r="P53" s="276"/>
      <c r="Q53" s="56"/>
      <c r="R53" s="56"/>
      <c r="S53" s="56">
        <v>-4978786.1500000004</v>
      </c>
      <c r="T53" s="56">
        <v>1102265.42</v>
      </c>
      <c r="U53" s="100">
        <v>333825.18</v>
      </c>
      <c r="V53" s="100"/>
      <c r="W53" s="100"/>
      <c r="X53" s="100"/>
      <c r="Y53" s="100">
        <v>1754487</v>
      </c>
      <c r="Z53" s="100"/>
      <c r="AA53" s="100">
        <v>209600</v>
      </c>
      <c r="AB53" s="124">
        <v>2874778</v>
      </c>
      <c r="AC53" s="124"/>
      <c r="AD53" s="124"/>
      <c r="AE53" s="124"/>
      <c r="AF53" s="124">
        <v>1168249.03</v>
      </c>
      <c r="AG53" s="124">
        <v>207571.02</v>
      </c>
      <c r="AH53" s="124"/>
      <c r="AI53" s="124">
        <v>34397</v>
      </c>
      <c r="AJ53" s="124">
        <v>15842</v>
      </c>
      <c r="AK53" s="85">
        <f t="shared" si="1"/>
        <v>892328.74</v>
      </c>
      <c r="AL53" s="21">
        <f t="shared" si="2"/>
        <v>480023.75</v>
      </c>
      <c r="AM53" s="86">
        <f t="shared" si="3"/>
        <v>412304.99</v>
      </c>
      <c r="AN53" s="24">
        <f t="shared" si="4"/>
        <v>2297912.1799999997</v>
      </c>
      <c r="AO53" s="25">
        <f t="shared" si="5"/>
        <v>4300837.05</v>
      </c>
      <c r="AP53" s="111">
        <f t="shared" si="6"/>
        <v>-2002924.87</v>
      </c>
    </row>
    <row r="54" spans="1:42" ht="15" thickBot="1" x14ac:dyDescent="0.25">
      <c r="A54" s="62" t="s">
        <v>31</v>
      </c>
      <c r="B54" s="62" t="s">
        <v>32</v>
      </c>
      <c r="C54" s="88">
        <v>2213</v>
      </c>
      <c r="D54" s="89" t="s">
        <v>860</v>
      </c>
      <c r="E54" s="56" t="s">
        <v>1614</v>
      </c>
      <c r="F54" s="272">
        <v>398826.71</v>
      </c>
      <c r="G54" s="272">
        <v>164492.82</v>
      </c>
      <c r="H54" s="272">
        <v>77144.72</v>
      </c>
      <c r="J54" s="56">
        <v>148349.49</v>
      </c>
      <c r="K54" s="56">
        <v>164729.68</v>
      </c>
      <c r="N54" s="276">
        <v>36690</v>
      </c>
      <c r="S54" s="56">
        <v>-1147633.67</v>
      </c>
      <c r="T54" s="56">
        <v>2172216.88</v>
      </c>
      <c r="U54" s="100">
        <v>923035.94</v>
      </c>
      <c r="V54" s="100">
        <v>209600</v>
      </c>
      <c r="W54" s="100">
        <v>952.99</v>
      </c>
      <c r="Y54" s="100">
        <v>1027735.5</v>
      </c>
      <c r="AA54" s="100">
        <v>89000</v>
      </c>
      <c r="AB54" s="124">
        <v>1346147.5</v>
      </c>
      <c r="AF54" s="124">
        <v>814994.38</v>
      </c>
      <c r="AG54" s="124">
        <v>76904.34</v>
      </c>
      <c r="AK54" s="85">
        <f t="shared" si="1"/>
        <v>640464.25</v>
      </c>
      <c r="AL54" s="21">
        <f t="shared" si="2"/>
        <v>36690</v>
      </c>
      <c r="AM54" s="86">
        <f t="shared" si="3"/>
        <v>603774.25</v>
      </c>
      <c r="AN54" s="24">
        <f t="shared" si="4"/>
        <v>2250324.4299999997</v>
      </c>
      <c r="AO54" s="25">
        <f t="shared" si="5"/>
        <v>2238046.2199999997</v>
      </c>
      <c r="AP54" s="16">
        <f t="shared" si="6"/>
        <v>12278.209999999963</v>
      </c>
    </row>
    <row r="55" spans="1:42" ht="15" thickBot="1" x14ac:dyDescent="0.25">
      <c r="A55" s="62" t="s">
        <v>31</v>
      </c>
      <c r="B55" s="62" t="s">
        <v>32</v>
      </c>
      <c r="C55" s="88">
        <v>2562</v>
      </c>
      <c r="D55" s="89" t="s">
        <v>861</v>
      </c>
      <c r="E55" s="56" t="s">
        <v>1615</v>
      </c>
      <c r="F55" s="272">
        <v>146078.63</v>
      </c>
      <c r="G55" s="272">
        <v>91035.56</v>
      </c>
      <c r="H55" s="272">
        <v>60941.45</v>
      </c>
      <c r="J55" s="56">
        <v>1252299.8799999999</v>
      </c>
      <c r="K55" s="56">
        <v>632519.82999999996</v>
      </c>
      <c r="T55" s="56">
        <v>1936400.69</v>
      </c>
      <c r="U55" s="100">
        <v>779443.12</v>
      </c>
      <c r="V55" s="100">
        <v>77460</v>
      </c>
      <c r="W55" s="100">
        <v>0.9</v>
      </c>
      <c r="Y55" s="100">
        <v>1157360</v>
      </c>
      <c r="AA55" s="100">
        <v>73600</v>
      </c>
      <c r="AB55" s="124">
        <v>1400240</v>
      </c>
      <c r="AF55" s="124">
        <v>456855.29</v>
      </c>
      <c r="AG55" s="124">
        <v>88470.93</v>
      </c>
      <c r="AK55" s="85">
        <f t="shared" si="1"/>
        <v>298055.64</v>
      </c>
      <c r="AL55" s="21">
        <f t="shared" si="2"/>
        <v>0</v>
      </c>
      <c r="AM55" s="86">
        <f t="shared" si="3"/>
        <v>298055.64</v>
      </c>
      <c r="AN55" s="24">
        <f t="shared" si="4"/>
        <v>2087864.02</v>
      </c>
      <c r="AO55" s="25">
        <f t="shared" si="5"/>
        <v>1945566.22</v>
      </c>
      <c r="AP55" s="16">
        <f t="shared" si="6"/>
        <v>142297.80000000005</v>
      </c>
    </row>
    <row r="56" spans="1:42" s="75" customFormat="1" ht="15" thickBot="1" x14ac:dyDescent="0.25">
      <c r="A56" s="268" t="s">
        <v>31</v>
      </c>
      <c r="B56" s="268" t="s">
        <v>32</v>
      </c>
      <c r="C56" s="109">
        <v>7114</v>
      </c>
      <c r="D56" s="110" t="s">
        <v>862</v>
      </c>
      <c r="E56" s="56" t="s">
        <v>1616</v>
      </c>
      <c r="F56" s="272">
        <v>435550.05</v>
      </c>
      <c r="G56" s="272">
        <v>38614.980000000003</v>
      </c>
      <c r="H56" s="272">
        <v>136871.85999999999</v>
      </c>
      <c r="I56" s="272"/>
      <c r="J56" s="56">
        <v>48560.32</v>
      </c>
      <c r="K56" s="56">
        <v>226566.58</v>
      </c>
      <c r="L56" s="56"/>
      <c r="M56" s="276">
        <v>10000</v>
      </c>
      <c r="N56" s="276">
        <v>53405.82</v>
      </c>
      <c r="O56" s="276"/>
      <c r="P56" s="276"/>
      <c r="Q56" s="56"/>
      <c r="R56" s="56"/>
      <c r="S56" s="56">
        <v>139251.15</v>
      </c>
      <c r="T56" s="56">
        <v>1262941.0900000001</v>
      </c>
      <c r="U56" s="100">
        <v>1933257.23</v>
      </c>
      <c r="V56" s="100">
        <v>117510</v>
      </c>
      <c r="W56" s="100">
        <v>279.68</v>
      </c>
      <c r="X56" s="100"/>
      <c r="Y56" s="100">
        <v>2467808</v>
      </c>
      <c r="Z56" s="100"/>
      <c r="AA56" s="100">
        <v>172200</v>
      </c>
      <c r="AB56" s="124">
        <v>3354398</v>
      </c>
      <c r="AC56" s="124"/>
      <c r="AD56" s="124"/>
      <c r="AE56" s="124"/>
      <c r="AF56" s="124">
        <v>992178.88</v>
      </c>
      <c r="AG56" s="124">
        <v>90614.69</v>
      </c>
      <c r="AH56" s="124"/>
      <c r="AI56" s="124"/>
      <c r="AJ56" s="124"/>
      <c r="AK56" s="85">
        <f t="shared" si="1"/>
        <v>611036.8899999999</v>
      </c>
      <c r="AL56" s="21">
        <f t="shared" si="2"/>
        <v>63405.82</v>
      </c>
      <c r="AM56" s="86">
        <f t="shared" si="3"/>
        <v>547631.06999999995</v>
      </c>
      <c r="AN56" s="24">
        <f t="shared" si="4"/>
        <v>4691054.91</v>
      </c>
      <c r="AO56" s="25">
        <f t="shared" si="5"/>
        <v>4437191.57</v>
      </c>
      <c r="AP56" s="111">
        <f t="shared" si="6"/>
        <v>253863.33999999985</v>
      </c>
    </row>
    <row r="57" spans="1:42" ht="15" thickBot="1" x14ac:dyDescent="0.25">
      <c r="A57" s="62" t="s">
        <v>31</v>
      </c>
      <c r="B57" s="62" t="s">
        <v>32</v>
      </c>
      <c r="C57" s="88">
        <v>6804</v>
      </c>
      <c r="D57" s="89" t="s">
        <v>863</v>
      </c>
      <c r="E57" s="56" t="s">
        <v>1752</v>
      </c>
      <c r="F57" s="272">
        <v>290024.74</v>
      </c>
      <c r="G57" s="272">
        <v>55190.75</v>
      </c>
      <c r="H57" s="272">
        <v>77863.56</v>
      </c>
      <c r="J57" s="56">
        <v>590055.06000000006</v>
      </c>
      <c r="K57" s="56">
        <v>633331.37</v>
      </c>
      <c r="M57" s="276">
        <v>3300</v>
      </c>
      <c r="N57" s="276">
        <v>63430</v>
      </c>
      <c r="Q57" s="56">
        <v>5220</v>
      </c>
      <c r="S57" s="56">
        <v>161727</v>
      </c>
      <c r="T57" s="56">
        <v>2033596.36</v>
      </c>
      <c r="U57" s="100">
        <v>1680920.18</v>
      </c>
      <c r="V57" s="100">
        <v>52000</v>
      </c>
      <c r="W57" s="100">
        <v>455.24</v>
      </c>
      <c r="Y57" s="100">
        <v>1841052</v>
      </c>
      <c r="AA57" s="100">
        <v>286020</v>
      </c>
      <c r="AB57" s="124">
        <v>2560897</v>
      </c>
      <c r="AF57" s="124">
        <v>1145509.21</v>
      </c>
      <c r="AG57" s="124">
        <v>118003.96</v>
      </c>
      <c r="AK57" s="85">
        <f t="shared" si="1"/>
        <v>423079.05</v>
      </c>
      <c r="AL57" s="21">
        <f t="shared" si="2"/>
        <v>66730</v>
      </c>
      <c r="AM57" s="86">
        <f t="shared" si="3"/>
        <v>356349.05</v>
      </c>
      <c r="AN57" s="24">
        <f t="shared" si="4"/>
        <v>3860447.42</v>
      </c>
      <c r="AO57" s="25">
        <f t="shared" si="5"/>
        <v>3824410.17</v>
      </c>
      <c r="AP57" s="16">
        <f t="shared" si="6"/>
        <v>36037.25</v>
      </c>
    </row>
    <row r="58" spans="1:42" s="75" customFormat="1" ht="15" thickBot="1" x14ac:dyDescent="0.25">
      <c r="A58" s="268" t="s">
        <v>31</v>
      </c>
      <c r="B58" s="268" t="s">
        <v>32</v>
      </c>
      <c r="C58" s="109">
        <v>3739</v>
      </c>
      <c r="D58" s="110" t="s">
        <v>864</v>
      </c>
      <c r="E58" s="56" t="s">
        <v>1753</v>
      </c>
      <c r="F58" s="272">
        <v>211278.69</v>
      </c>
      <c r="G58" s="272">
        <v>125855.81</v>
      </c>
      <c r="H58" s="272">
        <v>195474.32</v>
      </c>
      <c r="I58" s="272"/>
      <c r="J58" s="56">
        <v>733690.89</v>
      </c>
      <c r="K58" s="56">
        <v>211021.71</v>
      </c>
      <c r="L58" s="56"/>
      <c r="M58" s="276">
        <v>0</v>
      </c>
      <c r="N58" s="276">
        <v>22450</v>
      </c>
      <c r="O58" s="276"/>
      <c r="P58" s="276"/>
      <c r="Q58" s="56"/>
      <c r="R58" s="56"/>
      <c r="S58" s="56">
        <v>32373.14</v>
      </c>
      <c r="T58" s="56">
        <v>2378594.3199999998</v>
      </c>
      <c r="U58" s="100">
        <v>1875517.54</v>
      </c>
      <c r="V58" s="100">
        <v>293200</v>
      </c>
      <c r="W58" s="100">
        <v>201.7</v>
      </c>
      <c r="X58" s="100"/>
      <c r="Y58" s="100">
        <v>1466983</v>
      </c>
      <c r="Z58" s="100"/>
      <c r="AA58" s="100">
        <v>127490</v>
      </c>
      <c r="AB58" s="124">
        <v>2019445</v>
      </c>
      <c r="AC58" s="124"/>
      <c r="AD58" s="124">
        <v>4415</v>
      </c>
      <c r="AE58" s="124"/>
      <c r="AF58" s="124">
        <v>1294960.45</v>
      </c>
      <c r="AG58" s="124">
        <v>278552.56</v>
      </c>
      <c r="AH58" s="124"/>
      <c r="AI58" s="124"/>
      <c r="AJ58" s="124"/>
      <c r="AK58" s="85">
        <f t="shared" si="1"/>
        <v>532608.82000000007</v>
      </c>
      <c r="AL58" s="21">
        <f t="shared" si="2"/>
        <v>22450</v>
      </c>
      <c r="AM58" s="86">
        <f t="shared" si="3"/>
        <v>510158.82000000007</v>
      </c>
      <c r="AN58" s="24">
        <f t="shared" si="4"/>
        <v>3763392.24</v>
      </c>
      <c r="AO58" s="25">
        <f t="shared" si="5"/>
        <v>3597373.0100000002</v>
      </c>
      <c r="AP58" s="111">
        <f t="shared" si="6"/>
        <v>166019.22999999998</v>
      </c>
    </row>
    <row r="59" spans="1:42" s="75" customFormat="1" ht="15" thickBot="1" x14ac:dyDescent="0.25">
      <c r="A59" s="268" t="s">
        <v>31</v>
      </c>
      <c r="B59" s="268" t="s">
        <v>32</v>
      </c>
      <c r="C59" s="109">
        <v>2743</v>
      </c>
      <c r="D59" s="110" t="s">
        <v>865</v>
      </c>
      <c r="E59" s="56" t="s">
        <v>1754</v>
      </c>
      <c r="F59" s="272">
        <v>210692.85</v>
      </c>
      <c r="G59" s="272">
        <v>84795.05</v>
      </c>
      <c r="H59" s="272">
        <v>306411.99</v>
      </c>
      <c r="I59" s="272"/>
      <c r="J59" s="56">
        <v>1688027.71</v>
      </c>
      <c r="K59" s="56">
        <v>481454.63</v>
      </c>
      <c r="L59" s="56"/>
      <c r="M59" s="276">
        <v>4000</v>
      </c>
      <c r="N59" s="276">
        <v>60947.83</v>
      </c>
      <c r="O59" s="276"/>
      <c r="P59" s="276"/>
      <c r="Q59" s="56"/>
      <c r="R59" s="56"/>
      <c r="S59" s="56"/>
      <c r="T59" s="56">
        <v>2522084.4900000002</v>
      </c>
      <c r="U59" s="100">
        <v>1666362.28</v>
      </c>
      <c r="V59" s="100">
        <v>114440</v>
      </c>
      <c r="W59" s="100">
        <v>206.84</v>
      </c>
      <c r="X59" s="100"/>
      <c r="Y59" s="100">
        <v>1307467</v>
      </c>
      <c r="Z59" s="100"/>
      <c r="AA59" s="100">
        <v>148800</v>
      </c>
      <c r="AB59" s="124">
        <v>1855479</v>
      </c>
      <c r="AC59" s="124"/>
      <c r="AD59" s="124"/>
      <c r="AE59" s="124"/>
      <c r="AF59" s="124">
        <v>795128.49</v>
      </c>
      <c r="AG59" s="124">
        <v>60830.6</v>
      </c>
      <c r="AH59" s="124"/>
      <c r="AI59" s="124"/>
      <c r="AJ59" s="124"/>
      <c r="AK59" s="85">
        <f t="shared" si="1"/>
        <v>601899.89</v>
      </c>
      <c r="AL59" s="21">
        <f t="shared" si="2"/>
        <v>64947.83</v>
      </c>
      <c r="AM59" s="86">
        <f t="shared" si="3"/>
        <v>536952.06000000006</v>
      </c>
      <c r="AN59" s="24">
        <f t="shared" si="4"/>
        <v>3237276.12</v>
      </c>
      <c r="AO59" s="25">
        <f t="shared" si="5"/>
        <v>2711438.0900000003</v>
      </c>
      <c r="AP59" s="111">
        <f t="shared" si="6"/>
        <v>525838.0299999998</v>
      </c>
    </row>
    <row r="60" spans="1:42" ht="15" thickBot="1" x14ac:dyDescent="0.25">
      <c r="A60" s="62" t="s">
        <v>33</v>
      </c>
      <c r="B60" s="62" t="s">
        <v>34</v>
      </c>
      <c r="C60" s="88">
        <v>4721</v>
      </c>
      <c r="D60" s="89" t="s">
        <v>866</v>
      </c>
      <c r="E60" s="56" t="s">
        <v>1617</v>
      </c>
      <c r="F60" s="272">
        <v>1139624.8400000001</v>
      </c>
      <c r="G60" s="272">
        <v>238936</v>
      </c>
      <c r="H60" s="272">
        <v>64087.44</v>
      </c>
      <c r="J60" s="56">
        <v>378468.72</v>
      </c>
      <c r="K60" s="56">
        <v>537989.06999999995</v>
      </c>
      <c r="M60" s="276">
        <v>1000</v>
      </c>
      <c r="N60" s="276">
        <v>105205</v>
      </c>
      <c r="P60" s="276">
        <v>60.76</v>
      </c>
      <c r="R60" s="56">
        <v>-257111.57</v>
      </c>
      <c r="S60" s="56">
        <v>120636.95</v>
      </c>
      <c r="T60" s="56">
        <v>2222830.3199999998</v>
      </c>
      <c r="U60" s="100">
        <v>1842761.72</v>
      </c>
      <c r="V60" s="100">
        <v>152518</v>
      </c>
      <c r="W60" s="100">
        <v>2151.1999999999998</v>
      </c>
      <c r="Y60" s="100">
        <v>1097526.5</v>
      </c>
      <c r="AA60" s="100">
        <v>48000</v>
      </c>
      <c r="AB60" s="124">
        <v>1677221.5</v>
      </c>
      <c r="AF60" s="124">
        <v>974972.53</v>
      </c>
      <c r="AG60" s="124">
        <v>207321.78</v>
      </c>
      <c r="AJ60" s="124">
        <v>11521</v>
      </c>
      <c r="AK60" s="85">
        <f t="shared" si="1"/>
        <v>1442648.28</v>
      </c>
      <c r="AL60" s="21">
        <f t="shared" si="2"/>
        <v>106265.76</v>
      </c>
      <c r="AM60" s="86">
        <f t="shared" si="3"/>
        <v>1336382.52</v>
      </c>
      <c r="AN60" s="24">
        <f t="shared" si="4"/>
        <v>3142957.42</v>
      </c>
      <c r="AO60" s="25">
        <f t="shared" si="5"/>
        <v>2871036.81</v>
      </c>
      <c r="AP60" s="16">
        <f t="shared" si="6"/>
        <v>271920.60999999987</v>
      </c>
    </row>
    <row r="61" spans="1:42" ht="15" thickBot="1" x14ac:dyDescent="0.25">
      <c r="A61" s="62" t="s">
        <v>33</v>
      </c>
      <c r="B61" s="62" t="s">
        <v>34</v>
      </c>
      <c r="C61" s="88">
        <v>8384</v>
      </c>
      <c r="D61" s="89" t="s">
        <v>867</v>
      </c>
      <c r="E61" s="56" t="s">
        <v>1618</v>
      </c>
      <c r="F61" s="272">
        <v>1503885.91</v>
      </c>
      <c r="G61" s="272">
        <v>234268.05</v>
      </c>
      <c r="H61" s="272">
        <v>224063.38</v>
      </c>
      <c r="J61" s="56">
        <v>2781506.5</v>
      </c>
      <c r="K61" s="56">
        <v>1495923.69</v>
      </c>
      <c r="M61" s="276">
        <v>15100</v>
      </c>
      <c r="N61" s="276">
        <v>470080.95</v>
      </c>
      <c r="P61" s="276">
        <v>3231.55</v>
      </c>
      <c r="R61" s="56">
        <v>2261133.75</v>
      </c>
      <c r="S61" s="56">
        <v>3243.52</v>
      </c>
      <c r="T61" s="56">
        <v>3033155.83</v>
      </c>
      <c r="U61" s="100">
        <v>3705074.85</v>
      </c>
      <c r="V61" s="100">
        <v>722489</v>
      </c>
      <c r="W61" s="100">
        <v>3320.87</v>
      </c>
      <c r="Y61" s="100">
        <v>3418670.5</v>
      </c>
      <c r="AA61" s="100">
        <v>457742</v>
      </c>
      <c r="AB61" s="124">
        <v>4954148.37</v>
      </c>
      <c r="AF61" s="124">
        <v>2684537.57</v>
      </c>
      <c r="AG61" s="124">
        <v>171224.35</v>
      </c>
      <c r="AK61" s="85">
        <f t="shared" si="1"/>
        <v>1962217.3399999999</v>
      </c>
      <c r="AL61" s="21">
        <f t="shared" si="2"/>
        <v>488412.5</v>
      </c>
      <c r="AM61" s="86">
        <f t="shared" si="3"/>
        <v>1473804.8399999999</v>
      </c>
      <c r="AN61" s="24">
        <f t="shared" si="4"/>
        <v>8307297.2199999997</v>
      </c>
      <c r="AO61" s="25">
        <f t="shared" si="5"/>
        <v>7809910.2899999991</v>
      </c>
      <c r="AP61" s="16">
        <f t="shared" si="6"/>
        <v>497386.93000000063</v>
      </c>
    </row>
    <row r="62" spans="1:42" ht="15" thickBot="1" x14ac:dyDescent="0.25">
      <c r="A62" s="62" t="s">
        <v>33</v>
      </c>
      <c r="B62" s="62" t="s">
        <v>34</v>
      </c>
      <c r="C62" s="88">
        <v>4586</v>
      </c>
      <c r="D62" s="89" t="s">
        <v>868</v>
      </c>
      <c r="E62" s="56" t="s">
        <v>1619</v>
      </c>
      <c r="F62" s="272">
        <v>171230.76</v>
      </c>
      <c r="G62" s="272">
        <v>161380.19</v>
      </c>
      <c r="H62" s="272">
        <v>363448.51</v>
      </c>
      <c r="J62" s="56">
        <v>782002.52</v>
      </c>
      <c r="K62" s="56">
        <v>577632.85</v>
      </c>
      <c r="M62" s="276">
        <v>0</v>
      </c>
      <c r="N62" s="276">
        <v>350188.45</v>
      </c>
      <c r="P62" s="276">
        <v>240.5</v>
      </c>
      <c r="R62" s="56">
        <v>-189848.3</v>
      </c>
      <c r="T62" s="56">
        <v>2266667.36</v>
      </c>
      <c r="U62" s="100">
        <v>1754481.51</v>
      </c>
      <c r="W62" s="100">
        <v>1144.8800000000001</v>
      </c>
      <c r="Y62" s="100">
        <v>1808388</v>
      </c>
      <c r="AA62" s="100">
        <v>15000</v>
      </c>
      <c r="AB62" s="124">
        <v>2318932</v>
      </c>
      <c r="AF62" s="124">
        <v>1099636.8899999999</v>
      </c>
      <c r="AG62" s="124">
        <v>259088.68</v>
      </c>
      <c r="AK62" s="85">
        <f t="shared" si="1"/>
        <v>696059.46</v>
      </c>
      <c r="AL62" s="21">
        <f t="shared" si="2"/>
        <v>350428.95</v>
      </c>
      <c r="AM62" s="86">
        <f t="shared" si="3"/>
        <v>345630.50999999995</v>
      </c>
      <c r="AN62" s="24">
        <f t="shared" si="4"/>
        <v>3579014.3899999997</v>
      </c>
      <c r="AO62" s="25">
        <f t="shared" si="5"/>
        <v>3677657.57</v>
      </c>
      <c r="AP62" s="16">
        <f t="shared" si="6"/>
        <v>-98643.180000000168</v>
      </c>
    </row>
    <row r="63" spans="1:42" ht="15" thickBot="1" x14ac:dyDescent="0.25">
      <c r="A63" s="62" t="s">
        <v>33</v>
      </c>
      <c r="B63" s="62" t="s">
        <v>34</v>
      </c>
      <c r="C63" s="88">
        <v>3004</v>
      </c>
      <c r="D63" s="89" t="s">
        <v>869</v>
      </c>
      <c r="E63" s="56" t="s">
        <v>1620</v>
      </c>
      <c r="F63" s="272">
        <v>415665.38</v>
      </c>
      <c r="G63" s="272">
        <v>37349.86</v>
      </c>
      <c r="H63" s="272">
        <v>47524.94</v>
      </c>
      <c r="J63" s="56">
        <v>213401.09</v>
      </c>
      <c r="K63" s="56">
        <v>301310.27</v>
      </c>
      <c r="M63" s="276">
        <v>18525</v>
      </c>
      <c r="N63" s="276">
        <v>31072.05</v>
      </c>
      <c r="P63" s="276">
        <v>1940</v>
      </c>
      <c r="R63" s="56">
        <v>-666800.07999999996</v>
      </c>
      <c r="S63" s="56">
        <v>-10</v>
      </c>
      <c r="T63" s="56">
        <v>1987498.73</v>
      </c>
      <c r="U63" s="100">
        <v>1091464.33</v>
      </c>
      <c r="V63" s="100">
        <v>210000</v>
      </c>
      <c r="W63" s="100">
        <v>1428.36</v>
      </c>
      <c r="Y63" s="100">
        <v>561851</v>
      </c>
      <c r="AA63" s="100">
        <v>289900</v>
      </c>
      <c r="AB63" s="124">
        <v>1102471</v>
      </c>
      <c r="AF63" s="124">
        <v>1070279.28</v>
      </c>
      <c r="AG63" s="124">
        <v>312069.57</v>
      </c>
      <c r="AJ63" s="124">
        <v>6322</v>
      </c>
      <c r="AK63" s="85">
        <f t="shared" si="1"/>
        <v>500540.18</v>
      </c>
      <c r="AL63" s="21">
        <f t="shared" si="2"/>
        <v>51537.05</v>
      </c>
      <c r="AM63" s="86">
        <f t="shared" si="3"/>
        <v>449003.13</v>
      </c>
      <c r="AN63" s="24">
        <f t="shared" si="4"/>
        <v>2154643.6900000004</v>
      </c>
      <c r="AO63" s="25">
        <f t="shared" si="5"/>
        <v>2491141.85</v>
      </c>
      <c r="AP63" s="16">
        <f t="shared" si="6"/>
        <v>-336498.15999999968</v>
      </c>
    </row>
    <row r="64" spans="1:42" ht="15" thickBot="1" x14ac:dyDescent="0.25">
      <c r="A64" s="62" t="s">
        <v>33</v>
      </c>
      <c r="B64" s="62" t="s">
        <v>34</v>
      </c>
      <c r="C64" s="88">
        <v>7236</v>
      </c>
      <c r="D64" s="89" t="s">
        <v>870</v>
      </c>
      <c r="E64" s="56" t="s">
        <v>1621</v>
      </c>
      <c r="F64" s="272">
        <v>362685.39</v>
      </c>
      <c r="G64" s="272">
        <v>16030</v>
      </c>
      <c r="H64" s="272">
        <v>85841.56</v>
      </c>
      <c r="J64" s="56">
        <v>226105.19</v>
      </c>
      <c r="K64" s="56">
        <v>197588.32</v>
      </c>
      <c r="M64" s="276">
        <v>2300</v>
      </c>
      <c r="N64" s="276">
        <v>218740.6</v>
      </c>
      <c r="R64" s="56">
        <v>1210641.8899999999</v>
      </c>
      <c r="S64" s="56">
        <v>22235.29</v>
      </c>
      <c r="T64" s="56">
        <v>132947.94</v>
      </c>
      <c r="U64" s="100">
        <v>1959420.51</v>
      </c>
      <c r="V64" s="100">
        <v>161982</v>
      </c>
      <c r="W64" s="100">
        <v>1347.36</v>
      </c>
      <c r="Y64" s="100">
        <v>1462362</v>
      </c>
      <c r="AB64" s="124">
        <v>2392412</v>
      </c>
      <c r="AF64" s="124">
        <v>1294578.7</v>
      </c>
      <c r="AG64" s="124">
        <v>160664.99</v>
      </c>
      <c r="AJ64" s="124">
        <v>98031.44</v>
      </c>
      <c r="AK64" s="85">
        <f t="shared" si="1"/>
        <v>464556.95</v>
      </c>
      <c r="AL64" s="21">
        <f t="shared" si="2"/>
        <v>221040.6</v>
      </c>
      <c r="AM64" s="86">
        <f t="shared" si="3"/>
        <v>243516.35</v>
      </c>
      <c r="AN64" s="24">
        <f t="shared" si="4"/>
        <v>3585111.8699999996</v>
      </c>
      <c r="AO64" s="25">
        <f t="shared" si="5"/>
        <v>3945687.1300000004</v>
      </c>
      <c r="AP64" s="16">
        <f t="shared" si="6"/>
        <v>-360575.26000000071</v>
      </c>
    </row>
    <row r="65" spans="1:42" ht="15" thickBot="1" x14ac:dyDescent="0.25">
      <c r="A65" s="62" t="s">
        <v>33</v>
      </c>
      <c r="B65" s="62" t="s">
        <v>34</v>
      </c>
      <c r="C65" s="88">
        <v>5706</v>
      </c>
      <c r="D65" s="89" t="s">
        <v>871</v>
      </c>
      <c r="E65" s="56" t="s">
        <v>1623</v>
      </c>
      <c r="F65" s="272">
        <v>489882.35</v>
      </c>
      <c r="G65" s="272">
        <v>1032608.38</v>
      </c>
      <c r="H65" s="272">
        <v>151107.56</v>
      </c>
      <c r="J65" s="56">
        <v>392156.17</v>
      </c>
      <c r="K65" s="56">
        <v>317170.17</v>
      </c>
      <c r="M65" s="276">
        <v>15936</v>
      </c>
      <c r="N65" s="276">
        <v>47805.47</v>
      </c>
      <c r="P65" s="276">
        <v>5398.97</v>
      </c>
      <c r="R65" s="56">
        <v>159047.67999999999</v>
      </c>
      <c r="T65" s="56">
        <v>2051588.88</v>
      </c>
      <c r="U65" s="100">
        <v>2118267.5</v>
      </c>
      <c r="V65" s="100">
        <v>419195</v>
      </c>
      <c r="W65" s="100">
        <v>1099.52</v>
      </c>
      <c r="Y65" s="100">
        <v>1940600</v>
      </c>
      <c r="AA65" s="100">
        <v>246000</v>
      </c>
      <c r="AB65" s="124">
        <v>3038905.6</v>
      </c>
      <c r="AF65" s="124">
        <v>1412690.85</v>
      </c>
      <c r="AG65" s="124">
        <v>88164.36</v>
      </c>
      <c r="AJ65" s="124">
        <v>28307.58</v>
      </c>
      <c r="AK65" s="85">
        <f t="shared" si="1"/>
        <v>1673598.29</v>
      </c>
      <c r="AL65" s="21">
        <f t="shared" si="2"/>
        <v>69140.44</v>
      </c>
      <c r="AM65" s="86">
        <f t="shared" si="3"/>
        <v>1604457.85</v>
      </c>
      <c r="AN65" s="24">
        <f t="shared" si="4"/>
        <v>4725162.0199999996</v>
      </c>
      <c r="AO65" s="25">
        <f t="shared" si="5"/>
        <v>4568068.3900000006</v>
      </c>
      <c r="AP65" s="16">
        <f t="shared" si="6"/>
        <v>157093.62999999896</v>
      </c>
    </row>
    <row r="66" spans="1:42" s="86" customFormat="1" ht="15" thickBot="1" x14ac:dyDescent="0.25">
      <c r="A66" s="86" t="s">
        <v>33</v>
      </c>
      <c r="B66" s="86" t="s">
        <v>34</v>
      </c>
      <c r="C66" s="269">
        <v>1949</v>
      </c>
      <c r="D66" s="270" t="s">
        <v>872</v>
      </c>
      <c r="E66" s="56" t="s">
        <v>1624</v>
      </c>
      <c r="F66" s="272">
        <v>666034.56000000006</v>
      </c>
      <c r="G66" s="272">
        <v>357868.23</v>
      </c>
      <c r="H66" s="272">
        <v>36347.86</v>
      </c>
      <c r="I66" s="272"/>
      <c r="J66" s="56">
        <v>1210713.55</v>
      </c>
      <c r="K66" s="56">
        <v>245135.76</v>
      </c>
      <c r="L66" s="56"/>
      <c r="M66" s="276">
        <v>2440</v>
      </c>
      <c r="N66" s="276">
        <v>40551.18</v>
      </c>
      <c r="O66" s="276"/>
      <c r="P66" s="276">
        <v>0</v>
      </c>
      <c r="Q66" s="56"/>
      <c r="R66" s="56">
        <v>150061.75</v>
      </c>
      <c r="S66" s="56">
        <v>440822.8</v>
      </c>
      <c r="T66" s="56">
        <v>2642678.98</v>
      </c>
      <c r="U66" s="100">
        <v>1827640.02</v>
      </c>
      <c r="V66" s="100">
        <v>82500</v>
      </c>
      <c r="W66" s="100">
        <v>704.49</v>
      </c>
      <c r="X66" s="100"/>
      <c r="Y66" s="100">
        <v>1213289.5</v>
      </c>
      <c r="Z66" s="100"/>
      <c r="AA66" s="100">
        <v>150700</v>
      </c>
      <c r="AB66" s="124">
        <v>1798129.5</v>
      </c>
      <c r="AC66" s="124"/>
      <c r="AD66" s="124"/>
      <c r="AE66" s="124"/>
      <c r="AF66" s="124">
        <v>718705.51</v>
      </c>
      <c r="AG66" s="124">
        <v>251191.65</v>
      </c>
      <c r="AH66" s="124"/>
      <c r="AI66" s="124"/>
      <c r="AJ66" s="124">
        <v>60000</v>
      </c>
      <c r="AK66" s="85">
        <f t="shared" si="1"/>
        <v>1060250.6500000001</v>
      </c>
      <c r="AL66" s="21">
        <f t="shared" si="2"/>
        <v>42991.18</v>
      </c>
      <c r="AM66" s="86">
        <f t="shared" si="3"/>
        <v>1017259.4700000001</v>
      </c>
      <c r="AN66" s="24">
        <f t="shared" si="4"/>
        <v>3274834.01</v>
      </c>
      <c r="AO66" s="25">
        <f t="shared" si="5"/>
        <v>2828026.6599999997</v>
      </c>
      <c r="AP66" s="16">
        <f t="shared" si="6"/>
        <v>446807.35000000009</v>
      </c>
    </row>
    <row r="67" spans="1:42" ht="15" thickBot="1" x14ac:dyDescent="0.25">
      <c r="A67" s="62" t="s">
        <v>33</v>
      </c>
      <c r="B67" s="62" t="s">
        <v>34</v>
      </c>
      <c r="C67" s="88">
        <v>3449</v>
      </c>
      <c r="D67" s="89" t="s">
        <v>873</v>
      </c>
      <c r="E67" s="56" t="s">
        <v>1627</v>
      </c>
      <c r="F67" s="272">
        <v>417467.59</v>
      </c>
      <c r="G67" s="272">
        <v>91780</v>
      </c>
      <c r="H67" s="272">
        <v>98638.73</v>
      </c>
      <c r="J67" s="56">
        <v>981750</v>
      </c>
      <c r="K67" s="56">
        <v>401124.18</v>
      </c>
      <c r="M67" s="276">
        <v>2530</v>
      </c>
      <c r="N67" s="276">
        <v>148981.14000000001</v>
      </c>
      <c r="P67" s="276">
        <v>2866.5</v>
      </c>
      <c r="R67" s="56">
        <v>1495810.34</v>
      </c>
      <c r="S67" s="56">
        <v>56146.94</v>
      </c>
      <c r="T67" s="56">
        <v>488812.76</v>
      </c>
      <c r="U67" s="100">
        <v>1567465.27</v>
      </c>
      <c r="V67" s="100">
        <v>111200</v>
      </c>
      <c r="W67" s="100">
        <v>1509.09</v>
      </c>
      <c r="Y67" s="100">
        <v>1241675.8999999999</v>
      </c>
      <c r="AA67" s="100">
        <v>21500</v>
      </c>
      <c r="AB67" s="124">
        <v>1962395.9</v>
      </c>
      <c r="AF67" s="124">
        <v>987976.04</v>
      </c>
      <c r="AG67" s="124">
        <v>120341.5</v>
      </c>
      <c r="AJ67" s="124">
        <v>6202</v>
      </c>
      <c r="AK67" s="85">
        <f t="shared" si="1"/>
        <v>607886.32000000007</v>
      </c>
      <c r="AL67" s="21">
        <f t="shared" si="2"/>
        <v>154377.64000000001</v>
      </c>
      <c r="AM67" s="86">
        <f t="shared" si="3"/>
        <v>453508.68000000005</v>
      </c>
      <c r="AN67" s="24">
        <f t="shared" si="4"/>
        <v>2943350.26</v>
      </c>
      <c r="AO67" s="25">
        <f t="shared" si="5"/>
        <v>3076915.44</v>
      </c>
      <c r="AP67" s="16">
        <f t="shared" si="6"/>
        <v>-133565.18000000017</v>
      </c>
    </row>
    <row r="68" spans="1:42" ht="15" thickBot="1" x14ac:dyDescent="0.25">
      <c r="A68" s="62" t="s">
        <v>33</v>
      </c>
      <c r="B68" s="62" t="s">
        <v>34</v>
      </c>
      <c r="C68" s="88">
        <v>4604</v>
      </c>
      <c r="D68" s="89" t="s">
        <v>874</v>
      </c>
      <c r="E68" s="56" t="s">
        <v>1628</v>
      </c>
      <c r="F68" s="272">
        <v>374906.31</v>
      </c>
      <c r="G68" s="272">
        <v>87821</v>
      </c>
      <c r="H68" s="272">
        <v>116342.21</v>
      </c>
      <c r="J68" s="56">
        <v>863494.93</v>
      </c>
      <c r="K68" s="56">
        <v>733561.26</v>
      </c>
      <c r="M68" s="276">
        <v>28504</v>
      </c>
      <c r="N68" s="276">
        <v>70173.97</v>
      </c>
      <c r="P68" s="276">
        <v>1510.71</v>
      </c>
      <c r="T68" s="56">
        <v>3470807.02</v>
      </c>
      <c r="U68" s="100">
        <v>1177682.04</v>
      </c>
      <c r="V68" s="100">
        <v>35700</v>
      </c>
      <c r="Y68" s="100">
        <v>1458620</v>
      </c>
      <c r="AB68" s="124">
        <v>1849410</v>
      </c>
      <c r="AF68" s="124">
        <v>1003462.43</v>
      </c>
      <c r="AG68" s="124">
        <v>51123.6</v>
      </c>
      <c r="AK68" s="85">
        <f t="shared" ref="AK68:AK131" si="7">SUM(F68:I68)</f>
        <v>579069.52</v>
      </c>
      <c r="AL68" s="21">
        <f t="shared" si="2"/>
        <v>100188.68000000001</v>
      </c>
      <c r="AM68" s="86">
        <f t="shared" si="3"/>
        <v>478880.84</v>
      </c>
      <c r="AN68" s="24">
        <f t="shared" si="4"/>
        <v>2672002.04</v>
      </c>
      <c r="AO68" s="25">
        <f t="shared" si="5"/>
        <v>2903996.0300000003</v>
      </c>
      <c r="AP68" s="16">
        <f t="shared" si="6"/>
        <v>-231993.99000000022</v>
      </c>
    </row>
    <row r="69" spans="1:42" ht="15" thickBot="1" x14ac:dyDescent="0.25">
      <c r="A69" s="62" t="s">
        <v>33</v>
      </c>
      <c r="B69" s="62" t="s">
        <v>34</v>
      </c>
      <c r="C69" s="88">
        <v>2993</v>
      </c>
      <c r="D69" s="89" t="s">
        <v>875</v>
      </c>
      <c r="E69" s="56" t="s">
        <v>1629</v>
      </c>
      <c r="F69" s="272">
        <v>112799.84</v>
      </c>
      <c r="G69" s="272">
        <v>77264.39</v>
      </c>
      <c r="H69" s="272">
        <v>52476.52</v>
      </c>
      <c r="J69" s="56">
        <v>179672.38</v>
      </c>
      <c r="K69" s="56">
        <v>688183.24</v>
      </c>
      <c r="M69" s="276">
        <v>65600</v>
      </c>
      <c r="N69" s="276">
        <v>48139.05</v>
      </c>
      <c r="R69" s="56">
        <v>-249218.14</v>
      </c>
      <c r="S69" s="56">
        <v>13366.42</v>
      </c>
      <c r="T69" s="56">
        <v>1201384.94</v>
      </c>
      <c r="U69" s="100">
        <v>130917.08</v>
      </c>
      <c r="Y69" s="100">
        <v>416503.9</v>
      </c>
      <c r="AA69" s="100">
        <v>22500</v>
      </c>
      <c r="AB69" s="124">
        <v>481297.9</v>
      </c>
      <c r="AF69" s="124">
        <v>50934.41</v>
      </c>
      <c r="AG69" s="124">
        <v>5746.57</v>
      </c>
      <c r="AJ69" s="124">
        <v>868</v>
      </c>
      <c r="AK69" s="85">
        <f t="shared" si="7"/>
        <v>242540.74999999997</v>
      </c>
      <c r="AL69" s="21">
        <f t="shared" ref="AL69:AL132" si="8">SUM(M69:P69)</f>
        <v>113739.05</v>
      </c>
      <c r="AM69" s="86">
        <f t="shared" ref="AM69:AM132" si="9">AK69-AL69</f>
        <v>128801.69999999997</v>
      </c>
      <c r="AN69" s="24">
        <f t="shared" ref="AN69:AN132" si="10">SUM(U69:AA69)</f>
        <v>569920.98</v>
      </c>
      <c r="AO69" s="25">
        <f t="shared" ref="AO69:AO132" si="11">SUM(AB69:AJ69)</f>
        <v>538846.88</v>
      </c>
      <c r="AP69" s="16">
        <f t="shared" ref="AP69:AP132" si="12">AN69-AO69</f>
        <v>31074.099999999977</v>
      </c>
    </row>
    <row r="70" spans="1:42" ht="15" thickBot="1" x14ac:dyDescent="0.25">
      <c r="A70" s="62" t="s">
        <v>33</v>
      </c>
      <c r="B70" s="62" t="s">
        <v>34</v>
      </c>
      <c r="C70" s="88">
        <v>4393</v>
      </c>
      <c r="D70" s="89" t="s">
        <v>876</v>
      </c>
      <c r="E70" s="56" t="s">
        <v>1631</v>
      </c>
      <c r="F70" s="272">
        <v>177885.29</v>
      </c>
      <c r="G70" s="272">
        <v>857796.2</v>
      </c>
      <c r="H70" s="272">
        <v>47646.48</v>
      </c>
      <c r="J70" s="56">
        <v>367005.64</v>
      </c>
      <c r="K70" s="56">
        <v>235394.13</v>
      </c>
      <c r="M70" s="276">
        <v>0</v>
      </c>
      <c r="N70" s="276">
        <v>147680</v>
      </c>
      <c r="P70" s="276">
        <v>901.78</v>
      </c>
      <c r="R70" s="56">
        <v>-1467504.99</v>
      </c>
      <c r="S70" s="56">
        <v>261932.6</v>
      </c>
      <c r="T70" s="56">
        <v>2538134.58</v>
      </c>
      <c r="U70" s="100">
        <v>1616982.61</v>
      </c>
      <c r="V70" s="100">
        <v>184190</v>
      </c>
      <c r="W70" s="100">
        <v>586.63</v>
      </c>
      <c r="Y70" s="100">
        <v>1656305.5</v>
      </c>
      <c r="AA70" s="100">
        <v>271005</v>
      </c>
      <c r="AB70" s="124">
        <v>2231049.5</v>
      </c>
      <c r="AF70" s="124">
        <v>1218341.74</v>
      </c>
      <c r="AG70" s="124">
        <v>25937.73</v>
      </c>
      <c r="AJ70" s="124">
        <v>16850</v>
      </c>
      <c r="AK70" s="85">
        <f t="shared" si="7"/>
        <v>1083327.97</v>
      </c>
      <c r="AL70" s="21">
        <f t="shared" si="8"/>
        <v>148581.78</v>
      </c>
      <c r="AM70" s="86">
        <f t="shared" si="9"/>
        <v>934746.19</v>
      </c>
      <c r="AN70" s="24">
        <f t="shared" si="10"/>
        <v>3729069.74</v>
      </c>
      <c r="AO70" s="25">
        <f t="shared" si="11"/>
        <v>3492178.97</v>
      </c>
      <c r="AP70" s="16">
        <f t="shared" si="12"/>
        <v>236890.77000000002</v>
      </c>
    </row>
    <row r="71" spans="1:42" ht="15" thickBot="1" x14ac:dyDescent="0.25">
      <c r="A71" s="62" t="s">
        <v>33</v>
      </c>
      <c r="B71" s="62" t="s">
        <v>34</v>
      </c>
      <c r="C71" s="88">
        <v>2760</v>
      </c>
      <c r="D71" s="89" t="s">
        <v>877</v>
      </c>
      <c r="E71" s="56" t="s">
        <v>1632</v>
      </c>
      <c r="F71" s="272">
        <v>440758.16</v>
      </c>
      <c r="G71" s="272">
        <v>221900</v>
      </c>
      <c r="H71" s="272">
        <v>64942.67</v>
      </c>
      <c r="J71" s="56">
        <v>378038.16</v>
      </c>
      <c r="K71" s="56">
        <v>468908.98</v>
      </c>
      <c r="M71" s="276">
        <v>4900</v>
      </c>
      <c r="N71" s="276">
        <v>145600</v>
      </c>
      <c r="R71" s="56">
        <v>-705836</v>
      </c>
      <c r="T71" s="56">
        <v>1881601.57</v>
      </c>
      <c r="U71" s="100">
        <v>1790346.61</v>
      </c>
      <c r="V71" s="100">
        <v>238505</v>
      </c>
      <c r="W71" s="100">
        <v>851.89</v>
      </c>
      <c r="Y71" s="100">
        <v>1357471.5</v>
      </c>
      <c r="AB71" s="124">
        <v>2077905.5</v>
      </c>
      <c r="AF71" s="124">
        <v>776737.75</v>
      </c>
      <c r="AG71" s="124">
        <v>125224.35</v>
      </c>
      <c r="AK71" s="85">
        <f t="shared" si="7"/>
        <v>727600.83</v>
      </c>
      <c r="AL71" s="21">
        <f t="shared" si="8"/>
        <v>150500</v>
      </c>
      <c r="AM71" s="86">
        <f t="shared" si="9"/>
        <v>577100.82999999996</v>
      </c>
      <c r="AN71" s="24">
        <f t="shared" si="10"/>
        <v>3387175</v>
      </c>
      <c r="AO71" s="25">
        <f t="shared" si="11"/>
        <v>2979867.6</v>
      </c>
      <c r="AP71" s="16">
        <f t="shared" si="12"/>
        <v>407307.39999999991</v>
      </c>
    </row>
    <row r="72" spans="1:42" ht="15" thickBot="1" x14ac:dyDescent="0.25">
      <c r="A72" s="62" t="s">
        <v>33</v>
      </c>
      <c r="B72" s="62" t="s">
        <v>34</v>
      </c>
      <c r="C72" s="88">
        <v>4335</v>
      </c>
      <c r="D72" s="89" t="s">
        <v>878</v>
      </c>
      <c r="E72" s="56" t="s">
        <v>1633</v>
      </c>
      <c r="F72" s="272">
        <v>332457.42</v>
      </c>
      <c r="G72" s="272">
        <v>160959.75</v>
      </c>
      <c r="H72" s="272">
        <v>40384.75</v>
      </c>
      <c r="J72" s="56">
        <v>594780.04</v>
      </c>
      <c r="K72" s="56">
        <v>190197.84</v>
      </c>
      <c r="M72" s="276">
        <v>4245</v>
      </c>
      <c r="N72" s="276">
        <v>22343.89</v>
      </c>
      <c r="P72" s="276">
        <v>2430</v>
      </c>
      <c r="R72" s="56">
        <v>-1533282.62</v>
      </c>
      <c r="T72" s="56">
        <v>2618687.59</v>
      </c>
      <c r="U72" s="100">
        <v>1583740.98</v>
      </c>
      <c r="V72" s="100">
        <v>71790</v>
      </c>
      <c r="W72" s="100">
        <v>1001.42</v>
      </c>
      <c r="Y72" s="100">
        <v>736332</v>
      </c>
      <c r="AA72" s="100">
        <v>109500</v>
      </c>
      <c r="AB72" s="124">
        <v>1417826</v>
      </c>
      <c r="AF72" s="124">
        <v>669151.62</v>
      </c>
      <c r="AG72" s="124">
        <v>152882.03</v>
      </c>
      <c r="AJ72" s="124">
        <v>25210.81</v>
      </c>
      <c r="AK72" s="85">
        <f t="shared" si="7"/>
        <v>533801.91999999993</v>
      </c>
      <c r="AL72" s="21">
        <f t="shared" si="8"/>
        <v>29018.89</v>
      </c>
      <c r="AM72" s="86">
        <f t="shared" si="9"/>
        <v>504783.02999999991</v>
      </c>
      <c r="AN72" s="24">
        <f t="shared" si="10"/>
        <v>2502364.4</v>
      </c>
      <c r="AO72" s="25">
        <f t="shared" si="11"/>
        <v>2265070.46</v>
      </c>
      <c r="AP72" s="16">
        <f t="shared" si="12"/>
        <v>237293.93999999994</v>
      </c>
    </row>
    <row r="73" spans="1:42" ht="15" thickBot="1" x14ac:dyDescent="0.25">
      <c r="A73" s="62" t="s">
        <v>33</v>
      </c>
      <c r="B73" s="62" t="s">
        <v>34</v>
      </c>
      <c r="C73" s="88">
        <v>2477</v>
      </c>
      <c r="D73" s="89" t="s">
        <v>879</v>
      </c>
      <c r="E73" s="56" t="s">
        <v>1634</v>
      </c>
      <c r="F73" s="272">
        <v>291106.26</v>
      </c>
      <c r="G73" s="272">
        <v>206452.43</v>
      </c>
      <c r="H73" s="272">
        <v>34321.42</v>
      </c>
      <c r="J73" s="56">
        <v>32089.360000000001</v>
      </c>
      <c r="K73" s="56">
        <v>143554.79</v>
      </c>
      <c r="M73" s="276">
        <v>122000</v>
      </c>
      <c r="N73" s="276">
        <v>54348.2</v>
      </c>
      <c r="P73" s="276">
        <v>820</v>
      </c>
      <c r="R73" s="56">
        <v>-973911.29</v>
      </c>
      <c r="S73" s="56">
        <v>-206003.20000000001</v>
      </c>
      <c r="T73" s="56">
        <v>2255161.35</v>
      </c>
      <c r="U73" s="100">
        <v>995766.68</v>
      </c>
      <c r="V73" s="100">
        <v>165000</v>
      </c>
      <c r="W73" s="100">
        <v>782.7</v>
      </c>
      <c r="Y73" s="100">
        <v>1209254.5</v>
      </c>
      <c r="AA73" s="100">
        <v>304800</v>
      </c>
      <c r="AB73" s="124">
        <v>1455854.5</v>
      </c>
      <c r="AF73" s="124">
        <v>1102100.77</v>
      </c>
      <c r="AG73" s="124">
        <v>96888.61</v>
      </c>
      <c r="AH73" s="124">
        <v>447387.21</v>
      </c>
      <c r="AJ73" s="124">
        <v>12401</v>
      </c>
      <c r="AK73" s="85">
        <f t="shared" si="7"/>
        <v>531880.11</v>
      </c>
      <c r="AL73" s="21">
        <f t="shared" si="8"/>
        <v>177168.2</v>
      </c>
      <c r="AM73" s="86">
        <f t="shared" si="9"/>
        <v>354711.91</v>
      </c>
      <c r="AN73" s="24">
        <f t="shared" si="10"/>
        <v>2675603.88</v>
      </c>
      <c r="AO73" s="25">
        <f t="shared" si="11"/>
        <v>3114632.09</v>
      </c>
      <c r="AP73" s="16">
        <f t="shared" si="12"/>
        <v>-439028.20999999996</v>
      </c>
    </row>
    <row r="74" spans="1:42" ht="15" thickBot="1" x14ac:dyDescent="0.25">
      <c r="A74" s="62" t="s">
        <v>33</v>
      </c>
      <c r="B74" s="62" t="s">
        <v>34</v>
      </c>
      <c r="C74" s="88">
        <v>5216</v>
      </c>
      <c r="D74" s="89" t="s">
        <v>880</v>
      </c>
      <c r="E74" s="56" t="s">
        <v>1635</v>
      </c>
      <c r="F74" s="272">
        <v>266473.61</v>
      </c>
      <c r="G74" s="272">
        <v>749799.84</v>
      </c>
      <c r="H74" s="272">
        <v>42875.55</v>
      </c>
      <c r="J74" s="56">
        <v>726533.15</v>
      </c>
      <c r="K74" s="56">
        <v>181900</v>
      </c>
      <c r="M74" s="276">
        <v>2200</v>
      </c>
      <c r="N74" s="276">
        <v>198258.45</v>
      </c>
      <c r="P74" s="276">
        <v>144.03</v>
      </c>
      <c r="R74" s="56">
        <v>-352141.25</v>
      </c>
      <c r="S74" s="56">
        <v>134185.57999999999</v>
      </c>
      <c r="T74" s="56">
        <v>2065017.96</v>
      </c>
      <c r="U74" s="100">
        <v>1801262.1</v>
      </c>
      <c r="W74" s="100">
        <v>1251.6099999999999</v>
      </c>
      <c r="Y74" s="100">
        <v>1126212.5</v>
      </c>
      <c r="AA74" s="100">
        <v>90800.18</v>
      </c>
      <c r="AB74" s="124">
        <v>2041372.5</v>
      </c>
      <c r="AF74" s="124">
        <v>889246.09</v>
      </c>
      <c r="AG74" s="124">
        <v>113969.42</v>
      </c>
      <c r="AJ74" s="124">
        <v>23972</v>
      </c>
      <c r="AK74" s="85">
        <f t="shared" si="7"/>
        <v>1059149</v>
      </c>
      <c r="AL74" s="21">
        <f t="shared" si="8"/>
        <v>200602.48</v>
      </c>
      <c r="AM74" s="86">
        <f t="shared" si="9"/>
        <v>858546.52</v>
      </c>
      <c r="AN74" s="24">
        <f t="shared" si="10"/>
        <v>3019526.39</v>
      </c>
      <c r="AO74" s="25">
        <f t="shared" si="11"/>
        <v>3068560.01</v>
      </c>
      <c r="AP74" s="16">
        <f t="shared" si="12"/>
        <v>-49033.619999999646</v>
      </c>
    </row>
    <row r="75" spans="1:42" s="85" customFormat="1" ht="15" thickBot="1" x14ac:dyDescent="0.25">
      <c r="A75" s="62" t="s">
        <v>33</v>
      </c>
      <c r="B75" s="62" t="s">
        <v>34</v>
      </c>
      <c r="C75" s="88">
        <v>5544</v>
      </c>
      <c r="D75" s="89" t="s">
        <v>881</v>
      </c>
      <c r="E75" s="56" t="s">
        <v>1636</v>
      </c>
      <c r="F75" s="272">
        <v>504448.96</v>
      </c>
      <c r="G75" s="272">
        <v>865253.26</v>
      </c>
      <c r="H75" s="272">
        <v>247218.16</v>
      </c>
      <c r="I75" s="272"/>
      <c r="J75" s="56">
        <v>398806.35</v>
      </c>
      <c r="K75" s="56">
        <v>840683</v>
      </c>
      <c r="L75" s="56"/>
      <c r="M75" s="276">
        <v>13630</v>
      </c>
      <c r="N75" s="276">
        <v>198976.51</v>
      </c>
      <c r="O75" s="276"/>
      <c r="P75" s="276">
        <v>3476</v>
      </c>
      <c r="Q75" s="56"/>
      <c r="R75" s="56">
        <v>454937.14</v>
      </c>
      <c r="S75" s="56">
        <v>-281773.74</v>
      </c>
      <c r="T75" s="56">
        <v>2127187.88</v>
      </c>
      <c r="U75" s="100">
        <v>2571778.9700000002</v>
      </c>
      <c r="V75" s="100">
        <v>109900</v>
      </c>
      <c r="W75" s="100">
        <v>2289.42</v>
      </c>
      <c r="X75" s="100"/>
      <c r="Y75" s="100">
        <v>1306097.5</v>
      </c>
      <c r="Z75" s="100"/>
      <c r="AA75" s="100">
        <v>286100</v>
      </c>
      <c r="AB75" s="124">
        <v>2529404.5</v>
      </c>
      <c r="AC75" s="124"/>
      <c r="AD75" s="124">
        <v>8184</v>
      </c>
      <c r="AE75" s="124"/>
      <c r="AF75" s="124">
        <v>825792.73</v>
      </c>
      <c r="AG75" s="124">
        <v>347748.27</v>
      </c>
      <c r="AH75" s="124"/>
      <c r="AI75" s="124"/>
      <c r="AJ75" s="124">
        <v>17780.45</v>
      </c>
      <c r="AK75" s="85">
        <f t="shared" si="7"/>
        <v>1616920.38</v>
      </c>
      <c r="AL75" s="21">
        <f t="shared" si="8"/>
        <v>216082.51</v>
      </c>
      <c r="AM75" s="86">
        <f t="shared" si="9"/>
        <v>1400837.8699999999</v>
      </c>
      <c r="AN75" s="24">
        <f t="shared" si="10"/>
        <v>4276165.8900000006</v>
      </c>
      <c r="AO75" s="25">
        <f t="shared" si="11"/>
        <v>3728909.95</v>
      </c>
      <c r="AP75" s="16">
        <f t="shared" si="12"/>
        <v>547255.94000000041</v>
      </c>
    </row>
    <row r="76" spans="1:42" ht="15" thickBot="1" x14ac:dyDescent="0.25">
      <c r="A76" s="62" t="s">
        <v>33</v>
      </c>
      <c r="B76" s="62" t="s">
        <v>34</v>
      </c>
      <c r="C76" s="88">
        <v>2866</v>
      </c>
      <c r="D76" s="89" t="s">
        <v>882</v>
      </c>
      <c r="E76" s="56" t="s">
        <v>1770</v>
      </c>
      <c r="F76" s="272">
        <v>831208.51</v>
      </c>
      <c r="G76" s="272">
        <v>378653.75</v>
      </c>
      <c r="H76" s="272">
        <v>72604.820000000007</v>
      </c>
      <c r="J76" s="56">
        <v>930962.68</v>
      </c>
      <c r="K76" s="56">
        <v>893881.36</v>
      </c>
      <c r="M76" s="276">
        <v>5295</v>
      </c>
      <c r="N76" s="276">
        <v>62000.94</v>
      </c>
      <c r="S76" s="56">
        <v>313195.21999999997</v>
      </c>
      <c r="T76" s="56">
        <v>3692657.78</v>
      </c>
      <c r="U76" s="100">
        <v>2315624.7799999998</v>
      </c>
      <c r="V76" s="100">
        <v>80360</v>
      </c>
      <c r="W76" s="100">
        <v>1993.23</v>
      </c>
      <c r="Y76" s="100">
        <v>1062550</v>
      </c>
      <c r="AA76" s="100">
        <v>153300</v>
      </c>
      <c r="AB76" s="124">
        <v>1765050</v>
      </c>
      <c r="AF76" s="124">
        <v>908519.34</v>
      </c>
      <c r="AG76" s="124">
        <v>264784.95</v>
      </c>
      <c r="AJ76" s="124">
        <v>19857</v>
      </c>
      <c r="AK76" s="85">
        <f t="shared" si="7"/>
        <v>1282467.08</v>
      </c>
      <c r="AL76" s="21">
        <f t="shared" si="8"/>
        <v>67295.94</v>
      </c>
      <c r="AM76" s="86">
        <f t="shared" si="9"/>
        <v>1215171.1400000001</v>
      </c>
      <c r="AN76" s="24">
        <f t="shared" si="10"/>
        <v>3613828.01</v>
      </c>
      <c r="AO76" s="25">
        <f t="shared" si="11"/>
        <v>2958211.29</v>
      </c>
      <c r="AP76" s="16">
        <f t="shared" si="12"/>
        <v>655616.71999999974</v>
      </c>
    </row>
    <row r="77" spans="1:42" ht="15" thickBot="1" x14ac:dyDescent="0.25">
      <c r="A77" s="62" t="s">
        <v>35</v>
      </c>
      <c r="B77" s="62" t="s">
        <v>36</v>
      </c>
      <c r="C77" s="88">
        <v>3680</v>
      </c>
      <c r="D77" s="89" t="s">
        <v>883</v>
      </c>
      <c r="E77" s="56" t="s">
        <v>1637</v>
      </c>
      <c r="F77" s="272">
        <v>101297.86</v>
      </c>
      <c r="G77" s="272">
        <v>115969</v>
      </c>
      <c r="H77" s="272">
        <v>36441.370000000003</v>
      </c>
      <c r="J77" s="56">
        <v>2815289</v>
      </c>
      <c r="K77" s="56">
        <v>95101.62</v>
      </c>
      <c r="M77" s="276">
        <v>3000</v>
      </c>
      <c r="N77" s="276">
        <v>182484.53</v>
      </c>
      <c r="O77" s="276">
        <v>242300</v>
      </c>
      <c r="S77" s="56">
        <v>535629.29</v>
      </c>
      <c r="T77" s="56">
        <v>2241713.0099999998</v>
      </c>
      <c r="U77" s="100">
        <v>1019398.19</v>
      </c>
      <c r="W77" s="100">
        <v>663.18</v>
      </c>
      <c r="Y77" s="100">
        <v>964632</v>
      </c>
      <c r="AA77" s="100">
        <v>152240</v>
      </c>
      <c r="AB77" s="124">
        <v>1561172</v>
      </c>
      <c r="AF77" s="124">
        <v>980388.73</v>
      </c>
      <c r="AG77" s="124">
        <v>284757.63</v>
      </c>
      <c r="AJ77" s="124">
        <v>49830.94</v>
      </c>
      <c r="AK77" s="85">
        <f t="shared" si="7"/>
        <v>253708.22999999998</v>
      </c>
      <c r="AL77" s="21">
        <f t="shared" si="8"/>
        <v>427784.53</v>
      </c>
      <c r="AM77" s="86">
        <f t="shared" si="9"/>
        <v>-174076.30000000005</v>
      </c>
      <c r="AN77" s="24">
        <f t="shared" si="10"/>
        <v>2136933.37</v>
      </c>
      <c r="AO77" s="25">
        <f t="shared" si="11"/>
        <v>2876149.3</v>
      </c>
      <c r="AP77" s="16">
        <f t="shared" si="12"/>
        <v>-739215.9299999997</v>
      </c>
    </row>
    <row r="78" spans="1:42" ht="15" thickBot="1" x14ac:dyDescent="0.25">
      <c r="A78" s="62" t="s">
        <v>35</v>
      </c>
      <c r="B78" s="62" t="s">
        <v>36</v>
      </c>
      <c r="C78" s="88">
        <v>5005</v>
      </c>
      <c r="D78" s="89" t="s">
        <v>884</v>
      </c>
      <c r="E78" s="56" t="s">
        <v>1638</v>
      </c>
      <c r="F78" s="272">
        <v>127921.05</v>
      </c>
      <c r="G78" s="272">
        <v>52717</v>
      </c>
      <c r="H78" s="272">
        <v>35975.65</v>
      </c>
      <c r="J78" s="56">
        <v>791808.64</v>
      </c>
      <c r="K78" s="56">
        <v>491196.14</v>
      </c>
      <c r="M78" s="276">
        <v>2500</v>
      </c>
      <c r="N78" s="276">
        <v>161545.31</v>
      </c>
      <c r="O78" s="276">
        <v>77070</v>
      </c>
      <c r="P78" s="276">
        <v>31974.54</v>
      </c>
      <c r="S78" s="56">
        <v>-295703.48</v>
      </c>
      <c r="T78" s="56">
        <v>1881918.88</v>
      </c>
      <c r="U78" s="100">
        <v>1662386.55</v>
      </c>
      <c r="W78" s="100">
        <v>479.24</v>
      </c>
      <c r="Y78" s="100">
        <v>1901979.25</v>
      </c>
      <c r="AA78" s="100">
        <v>103600</v>
      </c>
      <c r="AB78" s="124">
        <v>2628449.25</v>
      </c>
      <c r="AF78" s="124">
        <v>875016.76</v>
      </c>
      <c r="AG78" s="124">
        <v>285318.8</v>
      </c>
      <c r="AJ78" s="124">
        <v>173850</v>
      </c>
      <c r="AK78" s="85">
        <f t="shared" si="7"/>
        <v>216613.69999999998</v>
      </c>
      <c r="AL78" s="21">
        <f t="shared" si="8"/>
        <v>273089.84999999998</v>
      </c>
      <c r="AM78" s="86">
        <f t="shared" si="9"/>
        <v>-56476.149999999994</v>
      </c>
      <c r="AN78" s="24">
        <f t="shared" si="10"/>
        <v>3668445.04</v>
      </c>
      <c r="AO78" s="25">
        <f t="shared" si="11"/>
        <v>3962634.8099999996</v>
      </c>
      <c r="AP78" s="16">
        <f t="shared" si="12"/>
        <v>-294189.76999999955</v>
      </c>
    </row>
    <row r="79" spans="1:42" ht="15" thickBot="1" x14ac:dyDescent="0.25">
      <c r="A79" s="62" t="s">
        <v>35</v>
      </c>
      <c r="B79" s="62" t="s">
        <v>36</v>
      </c>
      <c r="C79" s="88">
        <v>3048</v>
      </c>
      <c r="D79" s="89" t="s">
        <v>885</v>
      </c>
      <c r="E79" s="56" t="s">
        <v>1639</v>
      </c>
      <c r="F79" s="272">
        <v>61746.47</v>
      </c>
      <c r="G79" s="272">
        <v>19252.5</v>
      </c>
      <c r="H79" s="272">
        <v>46579.46</v>
      </c>
      <c r="J79" s="56">
        <v>776019.24</v>
      </c>
      <c r="K79" s="56">
        <v>1181978.93</v>
      </c>
      <c r="M79" s="276">
        <v>3500</v>
      </c>
      <c r="N79" s="276">
        <v>71550</v>
      </c>
      <c r="O79" s="276">
        <v>51300</v>
      </c>
      <c r="Q79" s="56">
        <v>5000</v>
      </c>
      <c r="S79" s="56">
        <v>211939.61</v>
      </c>
      <c r="T79" s="56">
        <v>1941230.36</v>
      </c>
      <c r="U79" s="100">
        <v>1102234.25</v>
      </c>
      <c r="V79" s="100">
        <v>322490</v>
      </c>
      <c r="W79" s="100">
        <v>360.33</v>
      </c>
      <c r="Y79" s="100">
        <v>1232466</v>
      </c>
      <c r="AA79" s="100">
        <v>261810.72</v>
      </c>
      <c r="AB79" s="124">
        <v>1844985</v>
      </c>
      <c r="AF79" s="124">
        <v>895724.16</v>
      </c>
      <c r="AG79" s="124">
        <v>172197.51</v>
      </c>
      <c r="AJ79" s="124">
        <v>154088</v>
      </c>
      <c r="AK79" s="85">
        <f t="shared" si="7"/>
        <v>127578.43</v>
      </c>
      <c r="AL79" s="21">
        <f t="shared" si="8"/>
        <v>126350</v>
      </c>
      <c r="AM79" s="86">
        <f t="shared" si="9"/>
        <v>1228.429999999993</v>
      </c>
      <c r="AN79" s="24">
        <f t="shared" si="10"/>
        <v>2919361.3000000003</v>
      </c>
      <c r="AO79" s="25">
        <f t="shared" si="11"/>
        <v>3066994.67</v>
      </c>
      <c r="AP79" s="16">
        <f t="shared" si="12"/>
        <v>-147633.36999999965</v>
      </c>
    </row>
    <row r="80" spans="1:42" ht="15" thickBot="1" x14ac:dyDescent="0.25">
      <c r="A80" s="62" t="s">
        <v>35</v>
      </c>
      <c r="B80" s="62" t="s">
        <v>36</v>
      </c>
      <c r="C80" s="88">
        <v>6117</v>
      </c>
      <c r="D80" s="89" t="s">
        <v>886</v>
      </c>
      <c r="E80" s="56" t="s">
        <v>1640</v>
      </c>
      <c r="F80" s="272">
        <v>211315.67</v>
      </c>
      <c r="G80" s="272">
        <v>30803</v>
      </c>
      <c r="H80" s="272">
        <v>76835.55</v>
      </c>
      <c r="J80" s="56">
        <v>369886.28</v>
      </c>
      <c r="K80" s="56">
        <v>61319.23</v>
      </c>
      <c r="M80" s="276">
        <v>0</v>
      </c>
      <c r="N80" s="276">
        <v>148403.51</v>
      </c>
      <c r="Q80" s="56">
        <v>5000</v>
      </c>
      <c r="R80" s="56">
        <v>-1140722.08</v>
      </c>
      <c r="T80" s="56">
        <v>1940061.77</v>
      </c>
      <c r="U80" s="100">
        <v>1761550.44</v>
      </c>
      <c r="V80" s="100">
        <v>206000</v>
      </c>
      <c r="W80" s="100">
        <v>610.63</v>
      </c>
      <c r="Y80" s="100">
        <v>1743663</v>
      </c>
      <c r="AA80" s="100">
        <v>235000</v>
      </c>
      <c r="AB80" s="124">
        <v>2804088</v>
      </c>
      <c r="AF80" s="124">
        <v>1111843.29</v>
      </c>
      <c r="AG80" s="124">
        <v>159893.25</v>
      </c>
      <c r="AJ80" s="124">
        <v>67300</v>
      </c>
      <c r="AK80" s="85">
        <f t="shared" si="7"/>
        <v>318954.22000000003</v>
      </c>
      <c r="AL80" s="21">
        <f t="shared" si="8"/>
        <v>148403.51</v>
      </c>
      <c r="AM80" s="86">
        <f t="shared" si="9"/>
        <v>170550.71000000002</v>
      </c>
      <c r="AN80" s="24">
        <f t="shared" si="10"/>
        <v>3946824.07</v>
      </c>
      <c r="AO80" s="25">
        <f t="shared" si="11"/>
        <v>4143124.54</v>
      </c>
      <c r="AP80" s="16">
        <f t="shared" si="12"/>
        <v>-196300.4700000002</v>
      </c>
    </row>
    <row r="81" spans="1:42" ht="15" thickBot="1" x14ac:dyDescent="0.25">
      <c r="A81" s="62" t="s">
        <v>35</v>
      </c>
      <c r="B81" s="62" t="s">
        <v>36</v>
      </c>
      <c r="C81" s="88">
        <v>3261</v>
      </c>
      <c r="D81" s="89" t="s">
        <v>887</v>
      </c>
      <c r="E81" s="56" t="s">
        <v>1641</v>
      </c>
      <c r="F81" s="272">
        <v>175371.56</v>
      </c>
      <c r="G81" s="272">
        <v>20884</v>
      </c>
      <c r="H81" s="272">
        <v>44962</v>
      </c>
      <c r="J81" s="56">
        <v>307002</v>
      </c>
      <c r="K81" s="56">
        <v>-242866.22</v>
      </c>
      <c r="M81" s="276">
        <v>344435.7</v>
      </c>
      <c r="N81" s="276">
        <v>124259.66</v>
      </c>
      <c r="O81" s="276">
        <v>1600</v>
      </c>
      <c r="Q81" s="56">
        <v>5000</v>
      </c>
      <c r="S81" s="56">
        <v>-1448017.05</v>
      </c>
      <c r="T81" s="56">
        <v>2076384.94</v>
      </c>
      <c r="U81" s="100">
        <v>1196312.8</v>
      </c>
      <c r="V81" s="100">
        <v>100000</v>
      </c>
      <c r="W81" s="100">
        <v>412.69</v>
      </c>
      <c r="Y81" s="100">
        <v>1150468.07</v>
      </c>
      <c r="AA81" s="100">
        <v>89060</v>
      </c>
      <c r="AB81" s="124">
        <v>1598178.07</v>
      </c>
      <c r="AF81" s="124">
        <v>1015591.48</v>
      </c>
      <c r="AG81" s="124">
        <v>446787.63</v>
      </c>
      <c r="AJ81" s="124">
        <v>63436.29</v>
      </c>
      <c r="AK81" s="85">
        <f t="shared" si="7"/>
        <v>241217.56</v>
      </c>
      <c r="AL81" s="21">
        <f t="shared" si="8"/>
        <v>470295.36</v>
      </c>
      <c r="AM81" s="86">
        <f t="shared" si="9"/>
        <v>-229077.8</v>
      </c>
      <c r="AN81" s="24">
        <f t="shared" si="10"/>
        <v>2536253.56</v>
      </c>
      <c r="AO81" s="25">
        <f t="shared" si="11"/>
        <v>3123993.4699999997</v>
      </c>
      <c r="AP81" s="16">
        <f t="shared" si="12"/>
        <v>-587739.90999999968</v>
      </c>
    </row>
    <row r="82" spans="1:42" ht="15" thickBot="1" x14ac:dyDescent="0.25">
      <c r="A82" s="62" t="s">
        <v>35</v>
      </c>
      <c r="B82" s="62" t="s">
        <v>36</v>
      </c>
      <c r="C82" s="88">
        <v>2381</v>
      </c>
      <c r="D82" s="89" t="s">
        <v>888</v>
      </c>
      <c r="E82" s="56" t="s">
        <v>1642</v>
      </c>
      <c r="F82" s="272">
        <v>364053.48</v>
      </c>
      <c r="G82" s="272">
        <v>0</v>
      </c>
      <c r="H82" s="272">
        <v>126560.73</v>
      </c>
      <c r="J82" s="56">
        <v>36528.32</v>
      </c>
      <c r="K82" s="56">
        <v>312460.23</v>
      </c>
      <c r="M82" s="276">
        <v>0</v>
      </c>
      <c r="N82" s="276">
        <v>153319.04999999999</v>
      </c>
      <c r="O82" s="276">
        <v>70000</v>
      </c>
      <c r="Q82" s="56">
        <v>10000</v>
      </c>
      <c r="S82" s="56">
        <v>-997051.67</v>
      </c>
      <c r="T82" s="56">
        <v>1879892.65</v>
      </c>
      <c r="U82" s="100">
        <v>1216312.5</v>
      </c>
      <c r="W82" s="100">
        <v>822.85</v>
      </c>
      <c r="Y82" s="100">
        <v>553301.5</v>
      </c>
      <c r="AA82" s="100">
        <v>16300</v>
      </c>
      <c r="AB82" s="124">
        <v>1035896.5</v>
      </c>
      <c r="AD82" s="124">
        <v>7140</v>
      </c>
      <c r="AF82" s="124">
        <v>736044.51</v>
      </c>
      <c r="AG82" s="124">
        <v>226178.11</v>
      </c>
      <c r="AK82" s="85">
        <f t="shared" si="7"/>
        <v>490614.20999999996</v>
      </c>
      <c r="AL82" s="21">
        <f t="shared" si="8"/>
        <v>223319.05</v>
      </c>
      <c r="AM82" s="86">
        <f t="shared" si="9"/>
        <v>267295.15999999997</v>
      </c>
      <c r="AN82" s="24">
        <f t="shared" si="10"/>
        <v>1786736.85</v>
      </c>
      <c r="AO82" s="25">
        <f t="shared" si="11"/>
        <v>2005259.12</v>
      </c>
      <c r="AP82" s="16">
        <f t="shared" si="12"/>
        <v>-218522.27000000002</v>
      </c>
    </row>
    <row r="83" spans="1:42" ht="15" thickBot="1" x14ac:dyDescent="0.25">
      <c r="A83" s="62" t="s">
        <v>35</v>
      </c>
      <c r="B83" s="62" t="s">
        <v>36</v>
      </c>
      <c r="C83" s="88">
        <v>2712</v>
      </c>
      <c r="D83" s="89" t="s">
        <v>889</v>
      </c>
      <c r="E83" s="56" t="s">
        <v>1643</v>
      </c>
      <c r="F83" s="272">
        <v>198911.71</v>
      </c>
      <c r="G83" s="272">
        <v>45893.15</v>
      </c>
      <c r="H83" s="272">
        <v>35360.620000000003</v>
      </c>
      <c r="J83" s="56">
        <v>323317.26</v>
      </c>
      <c r="K83" s="56">
        <v>245074.2</v>
      </c>
      <c r="M83" s="276">
        <v>0</v>
      </c>
      <c r="N83" s="276">
        <v>67467.58</v>
      </c>
      <c r="O83" s="276">
        <v>40230</v>
      </c>
      <c r="P83" s="276">
        <v>0</v>
      </c>
      <c r="S83" s="56">
        <v>-830107.11</v>
      </c>
      <c r="T83" s="56">
        <v>1840507.51</v>
      </c>
      <c r="U83" s="100">
        <v>953239.93</v>
      </c>
      <c r="W83" s="100">
        <v>714.09</v>
      </c>
      <c r="Y83" s="100">
        <v>1942633</v>
      </c>
      <c r="AA83" s="100">
        <v>25700</v>
      </c>
      <c r="AB83" s="124">
        <v>2297523</v>
      </c>
      <c r="AF83" s="124">
        <v>667564.68999999994</v>
      </c>
      <c r="AG83" s="124">
        <v>92040.37</v>
      </c>
      <c r="AJ83" s="124">
        <v>74950</v>
      </c>
      <c r="AK83" s="85">
        <f t="shared" si="7"/>
        <v>280165.48</v>
      </c>
      <c r="AL83" s="21">
        <f t="shared" si="8"/>
        <v>107697.58</v>
      </c>
      <c r="AM83" s="86">
        <f t="shared" si="9"/>
        <v>172467.89999999997</v>
      </c>
      <c r="AN83" s="24">
        <f t="shared" si="10"/>
        <v>2922287.02</v>
      </c>
      <c r="AO83" s="25">
        <f t="shared" si="11"/>
        <v>3132078.06</v>
      </c>
      <c r="AP83" s="16">
        <f t="shared" si="12"/>
        <v>-209791.04000000004</v>
      </c>
    </row>
    <row r="84" spans="1:42" ht="15" thickBot="1" x14ac:dyDescent="0.25">
      <c r="A84" s="62" t="s">
        <v>35</v>
      </c>
      <c r="B84" s="62" t="s">
        <v>36</v>
      </c>
      <c r="C84" s="88">
        <v>1686</v>
      </c>
      <c r="D84" s="89" t="s">
        <v>890</v>
      </c>
      <c r="E84" s="56" t="s">
        <v>1644</v>
      </c>
      <c r="F84" s="272">
        <v>12195.43</v>
      </c>
      <c r="G84" s="272">
        <v>30411</v>
      </c>
      <c r="H84" s="272">
        <v>46747</v>
      </c>
      <c r="J84" s="56">
        <v>729776.03</v>
      </c>
      <c r="K84" s="56">
        <v>81524.73</v>
      </c>
      <c r="M84" s="276">
        <v>48055</v>
      </c>
      <c r="N84" s="276">
        <v>66464.84</v>
      </c>
      <c r="O84" s="276">
        <v>5000</v>
      </c>
      <c r="P84" s="276">
        <v>67500</v>
      </c>
      <c r="R84" s="56">
        <v>-1687841.73</v>
      </c>
      <c r="S84" s="56">
        <v>-500.27</v>
      </c>
      <c r="T84" s="56">
        <v>2651073.88</v>
      </c>
      <c r="U84" s="100">
        <v>852844.47</v>
      </c>
      <c r="V84" s="100">
        <v>38460</v>
      </c>
      <c r="W84" s="100">
        <v>358.24</v>
      </c>
      <c r="Y84" s="100">
        <v>857004</v>
      </c>
      <c r="AA84" s="100">
        <v>89027.94</v>
      </c>
      <c r="AB84" s="124">
        <v>1182304</v>
      </c>
      <c r="AF84" s="124">
        <v>739872.51</v>
      </c>
      <c r="AG84" s="124">
        <v>60453.42</v>
      </c>
      <c r="AJ84" s="124">
        <v>73380.25</v>
      </c>
      <c r="AK84" s="85">
        <f t="shared" si="7"/>
        <v>89353.43</v>
      </c>
      <c r="AL84" s="21">
        <f t="shared" si="8"/>
        <v>187019.84</v>
      </c>
      <c r="AM84" s="86">
        <f t="shared" si="9"/>
        <v>-97666.41</v>
      </c>
      <c r="AN84" s="24">
        <f t="shared" si="10"/>
        <v>1837694.65</v>
      </c>
      <c r="AO84" s="25">
        <f t="shared" si="11"/>
        <v>2056010.18</v>
      </c>
      <c r="AP84" s="16">
        <f t="shared" si="12"/>
        <v>-218315.53000000003</v>
      </c>
    </row>
    <row r="85" spans="1:42" ht="15" thickBot="1" x14ac:dyDescent="0.25">
      <c r="A85" s="62" t="s">
        <v>35</v>
      </c>
      <c r="B85" s="62" t="s">
        <v>36</v>
      </c>
      <c r="C85" s="88">
        <v>2512</v>
      </c>
      <c r="D85" s="89" t="s">
        <v>891</v>
      </c>
      <c r="E85" s="56" t="s">
        <v>1755</v>
      </c>
      <c r="F85" s="272">
        <v>26270.639999999999</v>
      </c>
      <c r="G85" s="272">
        <v>43405</v>
      </c>
      <c r="H85" s="272">
        <v>17298.75</v>
      </c>
      <c r="J85" s="56">
        <v>509250.55</v>
      </c>
      <c r="K85" s="56">
        <v>264657.37</v>
      </c>
      <c r="M85" s="276">
        <v>6400.3</v>
      </c>
      <c r="N85" s="276">
        <v>143101</v>
      </c>
      <c r="O85" s="276">
        <v>42500</v>
      </c>
      <c r="Q85" s="56">
        <v>15000</v>
      </c>
      <c r="T85" s="56">
        <v>3200752.69</v>
      </c>
      <c r="U85" s="100">
        <v>1030179.42</v>
      </c>
      <c r="V85" s="100">
        <v>145180</v>
      </c>
      <c r="W85" s="100">
        <v>1027.3800000000001</v>
      </c>
      <c r="Y85" s="100">
        <v>810025</v>
      </c>
      <c r="AA85" s="100">
        <v>37500</v>
      </c>
      <c r="AB85" s="124">
        <v>1285835</v>
      </c>
      <c r="AF85" s="124">
        <v>923841.11</v>
      </c>
      <c r="AG85" s="124">
        <v>259469.72</v>
      </c>
      <c r="AJ85" s="124">
        <v>166942</v>
      </c>
      <c r="AK85" s="85">
        <f t="shared" si="7"/>
        <v>86974.39</v>
      </c>
      <c r="AL85" s="21">
        <f t="shared" si="8"/>
        <v>192001.3</v>
      </c>
      <c r="AM85" s="86">
        <f t="shared" si="9"/>
        <v>-105026.90999999999</v>
      </c>
      <c r="AN85" s="24">
        <f t="shared" si="10"/>
        <v>2023911.7999999998</v>
      </c>
      <c r="AO85" s="25">
        <f t="shared" si="11"/>
        <v>2636087.83</v>
      </c>
      <c r="AP85" s="16">
        <f t="shared" si="12"/>
        <v>-612176.03000000026</v>
      </c>
    </row>
    <row r="86" spans="1:42" ht="15" thickBot="1" x14ac:dyDescent="0.25">
      <c r="A86" s="62" t="s">
        <v>315</v>
      </c>
      <c r="B86" s="62" t="s">
        <v>46</v>
      </c>
      <c r="C86" s="88">
        <v>3664</v>
      </c>
      <c r="D86" s="89" t="s">
        <v>892</v>
      </c>
      <c r="E86" s="56" t="s">
        <v>1645</v>
      </c>
      <c r="F86" s="272">
        <v>325128.46000000002</v>
      </c>
      <c r="G86" s="272">
        <v>13916</v>
      </c>
      <c r="H86" s="272">
        <v>76702.53</v>
      </c>
      <c r="J86" s="56">
        <v>289515.17</v>
      </c>
      <c r="K86" s="56">
        <v>1111316.08</v>
      </c>
      <c r="M86" s="276">
        <v>0</v>
      </c>
      <c r="N86" s="276">
        <v>60996.25</v>
      </c>
      <c r="P86" s="276">
        <v>17.29</v>
      </c>
      <c r="Q86" s="56">
        <v>66488</v>
      </c>
      <c r="S86" s="56">
        <v>232540.81</v>
      </c>
      <c r="T86" s="56">
        <v>1975689.39</v>
      </c>
      <c r="U86" s="100">
        <v>1515009.89</v>
      </c>
      <c r="V86" s="100">
        <v>179900</v>
      </c>
      <c r="W86" s="100">
        <v>702.97</v>
      </c>
      <c r="Y86" s="100">
        <v>1250524</v>
      </c>
      <c r="AA86" s="100">
        <v>113815</v>
      </c>
      <c r="AB86" s="124">
        <v>2071684</v>
      </c>
      <c r="AD86" s="124">
        <v>1800</v>
      </c>
      <c r="AF86" s="124">
        <v>745118.22</v>
      </c>
      <c r="AG86" s="124">
        <v>428123.66</v>
      </c>
      <c r="AK86" s="85">
        <f t="shared" si="7"/>
        <v>415746.99</v>
      </c>
      <c r="AL86" s="21">
        <f t="shared" si="8"/>
        <v>61013.54</v>
      </c>
      <c r="AM86" s="86">
        <f t="shared" si="9"/>
        <v>354733.45</v>
      </c>
      <c r="AN86" s="24">
        <f t="shared" si="10"/>
        <v>3059951.86</v>
      </c>
      <c r="AO86" s="25">
        <f t="shared" si="11"/>
        <v>3246725.88</v>
      </c>
      <c r="AP86" s="16">
        <f t="shared" si="12"/>
        <v>-186774.02000000002</v>
      </c>
    </row>
    <row r="87" spans="1:42" ht="15" thickBot="1" x14ac:dyDescent="0.25">
      <c r="A87" s="62" t="s">
        <v>315</v>
      </c>
      <c r="B87" s="62" t="s">
        <v>46</v>
      </c>
      <c r="C87" s="88">
        <v>7927</v>
      </c>
      <c r="D87" s="89" t="s">
        <v>893</v>
      </c>
      <c r="E87" s="56" t="s">
        <v>1646</v>
      </c>
      <c r="F87" s="272">
        <v>1401751.56</v>
      </c>
      <c r="G87" s="272">
        <v>88367.12</v>
      </c>
      <c r="H87" s="272">
        <v>70033.05</v>
      </c>
      <c r="J87" s="56">
        <v>1883424.42</v>
      </c>
      <c r="K87" s="56">
        <v>950361.47</v>
      </c>
      <c r="M87" s="276">
        <v>2000</v>
      </c>
      <c r="N87" s="276">
        <v>64578.07</v>
      </c>
      <c r="P87" s="276">
        <v>18.690000000000001</v>
      </c>
      <c r="Q87" s="56">
        <v>496603</v>
      </c>
      <c r="S87" s="56">
        <v>198957.28</v>
      </c>
      <c r="T87" s="56">
        <v>3812204.74</v>
      </c>
      <c r="U87" s="100">
        <v>2599923.69</v>
      </c>
      <c r="V87" s="100">
        <v>191381</v>
      </c>
      <c r="W87" s="100">
        <v>928.83</v>
      </c>
      <c r="Y87" s="100">
        <v>1023022.1</v>
      </c>
      <c r="AA87" s="100">
        <v>761940</v>
      </c>
      <c r="AB87" s="124">
        <v>2117440.1</v>
      </c>
      <c r="AD87" s="124">
        <v>8942</v>
      </c>
      <c r="AF87" s="124">
        <v>1104245.6599999999</v>
      </c>
      <c r="AG87" s="124">
        <v>470605.54</v>
      </c>
      <c r="AK87" s="85">
        <f t="shared" si="7"/>
        <v>1560151.7300000002</v>
      </c>
      <c r="AL87" s="21">
        <f t="shared" si="8"/>
        <v>66596.760000000009</v>
      </c>
      <c r="AM87" s="86">
        <f t="shared" si="9"/>
        <v>1493554.9700000002</v>
      </c>
      <c r="AN87" s="24">
        <f t="shared" si="10"/>
        <v>4577195.62</v>
      </c>
      <c r="AO87" s="25">
        <f t="shared" si="11"/>
        <v>3701233.3</v>
      </c>
      <c r="AP87" s="16">
        <f t="shared" si="12"/>
        <v>875962.3200000003</v>
      </c>
    </row>
    <row r="88" spans="1:42" ht="15" thickBot="1" x14ac:dyDescent="0.25">
      <c r="A88" s="62" t="s">
        <v>315</v>
      </c>
      <c r="B88" s="62" t="s">
        <v>46</v>
      </c>
      <c r="C88" s="88">
        <v>7609</v>
      </c>
      <c r="D88" s="89" t="s">
        <v>894</v>
      </c>
      <c r="E88" s="56" t="s">
        <v>1647</v>
      </c>
      <c r="F88" s="272">
        <v>583463.72</v>
      </c>
      <c r="G88" s="272">
        <v>27113</v>
      </c>
      <c r="H88" s="272">
        <v>32960.17</v>
      </c>
      <c r="J88" s="56">
        <v>1824926.38</v>
      </c>
      <c r="K88" s="56">
        <v>765353.02</v>
      </c>
      <c r="M88" s="276">
        <v>7900</v>
      </c>
      <c r="N88" s="276">
        <v>62472.85</v>
      </c>
      <c r="P88" s="276">
        <v>70200</v>
      </c>
      <c r="Q88" s="56">
        <v>6800</v>
      </c>
      <c r="S88" s="56">
        <v>208950.49</v>
      </c>
      <c r="T88" s="56">
        <v>3564237.85</v>
      </c>
      <c r="U88" s="100">
        <v>1957895.05</v>
      </c>
      <c r="V88" s="100">
        <v>58460</v>
      </c>
      <c r="W88" s="100">
        <v>752.05</v>
      </c>
      <c r="Y88" s="100">
        <v>1077358.72</v>
      </c>
      <c r="AA88" s="100">
        <v>587280</v>
      </c>
      <c r="AB88" s="124">
        <v>1938118.72</v>
      </c>
      <c r="AD88" s="124">
        <v>4000</v>
      </c>
      <c r="AF88" s="124">
        <v>1185094.82</v>
      </c>
      <c r="AG88" s="124">
        <v>345264.1</v>
      </c>
      <c r="AK88" s="85">
        <f t="shared" si="7"/>
        <v>643536.89</v>
      </c>
      <c r="AL88" s="21">
        <f t="shared" si="8"/>
        <v>140572.85</v>
      </c>
      <c r="AM88" s="86">
        <f t="shared" si="9"/>
        <v>502964.04000000004</v>
      </c>
      <c r="AN88" s="24">
        <f t="shared" si="10"/>
        <v>3681745.8200000003</v>
      </c>
      <c r="AO88" s="25">
        <f t="shared" si="11"/>
        <v>3472477.64</v>
      </c>
      <c r="AP88" s="16">
        <f t="shared" si="12"/>
        <v>209268.18000000017</v>
      </c>
    </row>
    <row r="89" spans="1:42" ht="15" thickBot="1" x14ac:dyDescent="0.25">
      <c r="A89" s="62" t="s">
        <v>315</v>
      </c>
      <c r="B89" s="62" t="s">
        <v>46</v>
      </c>
      <c r="C89" s="88">
        <v>6471</v>
      </c>
      <c r="D89" s="89" t="s">
        <v>895</v>
      </c>
      <c r="E89" s="56" t="s">
        <v>1648</v>
      </c>
      <c r="F89" s="272">
        <v>757320.28</v>
      </c>
      <c r="G89" s="272">
        <v>67459</v>
      </c>
      <c r="H89" s="272">
        <v>88213.91</v>
      </c>
      <c r="J89" s="56">
        <v>1103683.07</v>
      </c>
      <c r="K89" s="56">
        <v>562908.67000000004</v>
      </c>
      <c r="M89" s="276">
        <v>0</v>
      </c>
      <c r="N89" s="276">
        <v>49842.82</v>
      </c>
      <c r="Q89" s="56">
        <v>244769.09</v>
      </c>
      <c r="S89" s="56">
        <v>256885.33</v>
      </c>
      <c r="T89" s="56">
        <v>2080906</v>
      </c>
      <c r="U89" s="100">
        <v>1626514.66</v>
      </c>
      <c r="V89" s="100">
        <v>214140</v>
      </c>
      <c r="W89" s="100">
        <v>899.28</v>
      </c>
      <c r="Y89" s="100">
        <v>1968827</v>
      </c>
      <c r="AA89" s="100">
        <v>350229</v>
      </c>
      <c r="AB89" s="124">
        <v>2828555</v>
      </c>
      <c r="AD89" s="124">
        <v>12080</v>
      </c>
      <c r="AF89" s="124">
        <v>961602.03</v>
      </c>
      <c r="AG89" s="124">
        <v>329522.61</v>
      </c>
      <c r="AJ89" s="124">
        <v>500</v>
      </c>
      <c r="AK89" s="85">
        <f t="shared" si="7"/>
        <v>912993.19000000006</v>
      </c>
      <c r="AL89" s="21">
        <f t="shared" si="8"/>
        <v>49842.82</v>
      </c>
      <c r="AM89" s="86">
        <f t="shared" si="9"/>
        <v>863150.37000000011</v>
      </c>
      <c r="AN89" s="24">
        <f t="shared" si="10"/>
        <v>4160609.94</v>
      </c>
      <c r="AO89" s="25">
        <f t="shared" si="11"/>
        <v>4132259.64</v>
      </c>
      <c r="AP89" s="16">
        <f t="shared" si="12"/>
        <v>28350.299999999814</v>
      </c>
    </row>
    <row r="90" spans="1:42" ht="15" thickBot="1" x14ac:dyDescent="0.25">
      <c r="A90" s="62" t="s">
        <v>315</v>
      </c>
      <c r="B90" s="62" t="s">
        <v>46</v>
      </c>
      <c r="C90" s="88">
        <v>4146</v>
      </c>
      <c r="D90" s="89" t="s">
        <v>896</v>
      </c>
      <c r="E90" s="56" t="s">
        <v>1649</v>
      </c>
      <c r="F90" s="272">
        <v>556379.06999999995</v>
      </c>
      <c r="G90" s="272">
        <v>38719.5</v>
      </c>
      <c r="H90" s="272">
        <v>151204.51</v>
      </c>
      <c r="J90" s="56">
        <v>1095307.67</v>
      </c>
      <c r="K90" s="56">
        <v>404090.37</v>
      </c>
      <c r="M90" s="276">
        <v>0</v>
      </c>
      <c r="N90" s="276">
        <v>44684.91</v>
      </c>
      <c r="P90" s="276">
        <v>31.5</v>
      </c>
      <c r="Q90" s="56">
        <v>10000</v>
      </c>
      <c r="S90" s="56">
        <v>165214.85999999999</v>
      </c>
      <c r="T90" s="56">
        <v>2304026.96</v>
      </c>
      <c r="U90" s="100">
        <v>1610852.98</v>
      </c>
      <c r="V90" s="100">
        <v>217100</v>
      </c>
      <c r="W90" s="100">
        <v>963.71</v>
      </c>
      <c r="Y90" s="100">
        <v>464194.5</v>
      </c>
      <c r="AA90" s="100">
        <v>105943</v>
      </c>
      <c r="AB90" s="124">
        <v>1319642.5</v>
      </c>
      <c r="AF90" s="124">
        <v>678261.47</v>
      </c>
      <c r="AG90" s="124">
        <v>251407.58</v>
      </c>
      <c r="AK90" s="85">
        <f t="shared" si="7"/>
        <v>746303.08</v>
      </c>
      <c r="AL90" s="21">
        <f t="shared" si="8"/>
        <v>44716.41</v>
      </c>
      <c r="AM90" s="86">
        <f t="shared" si="9"/>
        <v>701586.66999999993</v>
      </c>
      <c r="AN90" s="24">
        <f t="shared" si="10"/>
        <v>2399054.19</v>
      </c>
      <c r="AO90" s="25">
        <f t="shared" si="11"/>
        <v>2249311.5499999998</v>
      </c>
      <c r="AP90" s="16">
        <f t="shared" si="12"/>
        <v>149742.64000000013</v>
      </c>
    </row>
    <row r="91" spans="1:42" ht="15" thickBot="1" x14ac:dyDescent="0.25">
      <c r="A91" s="62" t="s">
        <v>315</v>
      </c>
      <c r="B91" s="62" t="s">
        <v>46</v>
      </c>
      <c r="C91" s="88">
        <v>8209</v>
      </c>
      <c r="D91" s="89" t="s">
        <v>897</v>
      </c>
      <c r="E91" s="56" t="s">
        <v>1650</v>
      </c>
      <c r="F91" s="272">
        <v>957886.72</v>
      </c>
      <c r="G91" s="272">
        <v>96542</v>
      </c>
      <c r="H91" s="272">
        <v>183718</v>
      </c>
      <c r="J91" s="56">
        <v>709593.79</v>
      </c>
      <c r="K91" s="56">
        <v>1087896.71</v>
      </c>
      <c r="M91" s="276">
        <v>200000</v>
      </c>
      <c r="N91" s="276">
        <v>71994.19</v>
      </c>
      <c r="P91" s="276">
        <v>222648</v>
      </c>
      <c r="Q91" s="56">
        <v>4350</v>
      </c>
      <c r="S91" s="56">
        <v>310154.61</v>
      </c>
      <c r="T91" s="56">
        <v>2345661.54</v>
      </c>
      <c r="U91" s="100">
        <v>2809465.36</v>
      </c>
      <c r="V91" s="100">
        <v>42750</v>
      </c>
      <c r="W91" s="100">
        <v>1066.03</v>
      </c>
      <c r="Y91" s="100">
        <v>1582678</v>
      </c>
      <c r="AA91" s="100">
        <v>788345</v>
      </c>
      <c r="AB91" s="124">
        <v>2709523</v>
      </c>
      <c r="AF91" s="124">
        <v>1344461.85</v>
      </c>
      <c r="AG91" s="124">
        <v>323465.45</v>
      </c>
      <c r="AK91" s="85">
        <f t="shared" si="7"/>
        <v>1238146.72</v>
      </c>
      <c r="AL91" s="21">
        <f t="shared" si="8"/>
        <v>494642.19</v>
      </c>
      <c r="AM91" s="86">
        <f t="shared" si="9"/>
        <v>743504.53</v>
      </c>
      <c r="AN91" s="24">
        <f t="shared" si="10"/>
        <v>5224304.3899999997</v>
      </c>
      <c r="AO91" s="25">
        <f t="shared" si="11"/>
        <v>4377450.3</v>
      </c>
      <c r="AP91" s="16">
        <f t="shared" si="12"/>
        <v>846854.08999999985</v>
      </c>
    </row>
    <row r="92" spans="1:42" ht="15" thickBot="1" x14ac:dyDescent="0.25">
      <c r="A92" s="62" t="s">
        <v>315</v>
      </c>
      <c r="B92" s="62" t="s">
        <v>46</v>
      </c>
      <c r="C92" s="88">
        <v>4164</v>
      </c>
      <c r="D92" s="89" t="s">
        <v>898</v>
      </c>
      <c r="E92" s="56" t="s">
        <v>1651</v>
      </c>
      <c r="F92" s="272">
        <v>413296.15</v>
      </c>
      <c r="G92" s="272">
        <v>27012.75</v>
      </c>
      <c r="H92" s="272">
        <v>64559.93</v>
      </c>
      <c r="J92" s="56">
        <v>881960.7</v>
      </c>
      <c r="K92" s="56">
        <v>226271.32</v>
      </c>
      <c r="M92" s="276">
        <v>343000</v>
      </c>
      <c r="N92" s="276">
        <v>84959.56</v>
      </c>
      <c r="P92" s="276">
        <v>162222.12</v>
      </c>
      <c r="Q92" s="56">
        <v>2031</v>
      </c>
      <c r="S92" s="56">
        <v>138603.42000000001</v>
      </c>
      <c r="T92" s="56">
        <v>4378498.51</v>
      </c>
      <c r="U92" s="100">
        <v>1507579.2</v>
      </c>
      <c r="W92" s="100">
        <v>647.20000000000005</v>
      </c>
      <c r="Y92" s="100">
        <v>1646362</v>
      </c>
      <c r="AA92" s="100">
        <v>88047</v>
      </c>
      <c r="AB92" s="124">
        <v>2360354</v>
      </c>
      <c r="AE92" s="124">
        <v>2040</v>
      </c>
      <c r="AF92" s="124">
        <v>819104.19</v>
      </c>
      <c r="AG92" s="124">
        <v>277992.5</v>
      </c>
      <c r="AK92" s="85">
        <f t="shared" si="7"/>
        <v>504868.83</v>
      </c>
      <c r="AL92" s="21">
        <f t="shared" si="8"/>
        <v>590181.67999999993</v>
      </c>
      <c r="AM92" s="86">
        <f t="shared" si="9"/>
        <v>-85312.849999999919</v>
      </c>
      <c r="AN92" s="24">
        <f t="shared" si="10"/>
        <v>3242635.4</v>
      </c>
      <c r="AO92" s="25">
        <f t="shared" si="11"/>
        <v>3459490.69</v>
      </c>
      <c r="AP92" s="16">
        <f t="shared" si="12"/>
        <v>-216855.29000000004</v>
      </c>
    </row>
    <row r="93" spans="1:42" ht="15" thickBot="1" x14ac:dyDescent="0.25">
      <c r="A93" s="62" t="s">
        <v>315</v>
      </c>
      <c r="B93" s="62" t="s">
        <v>46</v>
      </c>
      <c r="C93" s="88">
        <v>5920</v>
      </c>
      <c r="D93" s="89" t="s">
        <v>899</v>
      </c>
      <c r="E93" s="56" t="s">
        <v>1652</v>
      </c>
      <c r="F93" s="272">
        <v>298062.27</v>
      </c>
      <c r="G93" s="272">
        <v>104178.5</v>
      </c>
      <c r="H93" s="272">
        <v>46890.19</v>
      </c>
      <c r="J93" s="56">
        <v>1224938.5</v>
      </c>
      <c r="K93" s="56">
        <v>500881.8</v>
      </c>
      <c r="M93" s="276">
        <v>3200</v>
      </c>
      <c r="N93" s="276">
        <v>60976.35</v>
      </c>
      <c r="P93" s="276">
        <v>140000</v>
      </c>
      <c r="Q93" s="56">
        <v>2304</v>
      </c>
      <c r="S93" s="56">
        <v>217178.71</v>
      </c>
      <c r="U93" s="100">
        <v>1751143.38</v>
      </c>
      <c r="W93" s="100">
        <v>786.82</v>
      </c>
      <c r="Y93" s="100">
        <v>2020023.5</v>
      </c>
      <c r="AA93" s="100">
        <v>177584</v>
      </c>
      <c r="AB93" s="124">
        <v>3011102.5</v>
      </c>
      <c r="AD93" s="124">
        <v>8356</v>
      </c>
      <c r="AF93" s="124">
        <v>930692.1</v>
      </c>
      <c r="AG93" s="124">
        <v>322627.49</v>
      </c>
      <c r="AJ93" s="124">
        <v>51570</v>
      </c>
      <c r="AK93" s="85">
        <f t="shared" si="7"/>
        <v>449130.96</v>
      </c>
      <c r="AL93" s="21">
        <f t="shared" si="8"/>
        <v>204176.35</v>
      </c>
      <c r="AM93" s="86">
        <f t="shared" si="9"/>
        <v>244954.61000000002</v>
      </c>
      <c r="AN93" s="24">
        <f t="shared" si="10"/>
        <v>3949537.7</v>
      </c>
      <c r="AO93" s="25">
        <f t="shared" si="11"/>
        <v>4324348.09</v>
      </c>
      <c r="AP93" s="16">
        <f t="shared" si="12"/>
        <v>-374810.38999999966</v>
      </c>
    </row>
    <row r="94" spans="1:42" ht="15" thickBot="1" x14ac:dyDescent="0.25">
      <c r="A94" s="62" t="s">
        <v>315</v>
      </c>
      <c r="B94" s="62" t="s">
        <v>46</v>
      </c>
      <c r="C94" s="88">
        <v>4614</v>
      </c>
      <c r="D94" s="89" t="s">
        <v>900</v>
      </c>
      <c r="E94" s="56" t="s">
        <v>1653</v>
      </c>
      <c r="F94" s="272">
        <v>527005.74</v>
      </c>
      <c r="G94" s="272">
        <v>34887.25</v>
      </c>
      <c r="H94" s="272">
        <v>103628.67</v>
      </c>
      <c r="J94" s="56">
        <v>929434.98</v>
      </c>
      <c r="K94" s="56">
        <v>724718.89</v>
      </c>
      <c r="M94" s="276">
        <v>7308</v>
      </c>
      <c r="N94" s="276">
        <v>120794.39</v>
      </c>
      <c r="P94" s="276">
        <v>217868.04</v>
      </c>
      <c r="Q94" s="56">
        <v>285131</v>
      </c>
      <c r="S94" s="56">
        <v>74148.86</v>
      </c>
      <c r="T94" s="56">
        <v>2028099.35</v>
      </c>
      <c r="U94" s="100">
        <v>2142124.2200000002</v>
      </c>
      <c r="W94" s="100">
        <v>652.67999999999995</v>
      </c>
      <c r="Y94" s="100">
        <v>1635555</v>
      </c>
      <c r="AA94" s="100">
        <v>179553.25</v>
      </c>
      <c r="AB94" s="124">
        <v>2515298.25</v>
      </c>
      <c r="AD94" s="124">
        <v>4000</v>
      </c>
      <c r="AF94" s="124">
        <v>957677.7</v>
      </c>
      <c r="AG94" s="124">
        <v>276734.90000000002</v>
      </c>
      <c r="AJ94" s="124">
        <v>616.27</v>
      </c>
      <c r="AK94" s="85">
        <f t="shared" si="7"/>
        <v>665521.66</v>
      </c>
      <c r="AL94" s="21">
        <f t="shared" si="8"/>
        <v>345970.43</v>
      </c>
      <c r="AM94" s="86">
        <f t="shared" si="9"/>
        <v>319551.23000000004</v>
      </c>
      <c r="AN94" s="24">
        <f t="shared" si="10"/>
        <v>3957885.1500000004</v>
      </c>
      <c r="AO94" s="25">
        <f t="shared" si="11"/>
        <v>3754327.12</v>
      </c>
      <c r="AP94" s="16">
        <f t="shared" si="12"/>
        <v>203558.03000000026</v>
      </c>
    </row>
    <row r="95" spans="1:42" ht="15" thickBot="1" x14ac:dyDescent="0.25">
      <c r="A95" s="62" t="s">
        <v>315</v>
      </c>
      <c r="B95" s="62" t="s">
        <v>46</v>
      </c>
      <c r="C95" s="88">
        <v>6523</v>
      </c>
      <c r="D95" s="89" t="s">
        <v>901</v>
      </c>
      <c r="E95" s="56" t="s">
        <v>1654</v>
      </c>
      <c r="F95" s="272">
        <v>288549.64</v>
      </c>
      <c r="G95" s="272">
        <v>59422.25</v>
      </c>
      <c r="H95" s="272">
        <v>105196.03</v>
      </c>
      <c r="J95" s="56">
        <v>1998319.46</v>
      </c>
      <c r="K95" s="56">
        <v>290233.06</v>
      </c>
      <c r="M95" s="276">
        <v>142590</v>
      </c>
      <c r="N95" s="276">
        <v>74883.759999999995</v>
      </c>
      <c r="O95" s="276">
        <v>79524</v>
      </c>
      <c r="P95" s="276">
        <v>2917.75</v>
      </c>
      <c r="Q95" s="56">
        <v>41718</v>
      </c>
      <c r="S95" s="56">
        <v>120698.48</v>
      </c>
      <c r="T95" s="56">
        <v>4808766.24</v>
      </c>
      <c r="U95" s="100">
        <v>2418745.2599999998</v>
      </c>
      <c r="W95" s="100">
        <v>540.57000000000005</v>
      </c>
      <c r="Y95" s="100">
        <v>1528759.5</v>
      </c>
      <c r="AA95" s="100">
        <v>226430</v>
      </c>
      <c r="AB95" s="124">
        <v>2704353.5</v>
      </c>
      <c r="AD95" s="124">
        <v>1660</v>
      </c>
      <c r="AF95" s="124">
        <v>1348733.84</v>
      </c>
      <c r="AG95" s="124">
        <v>454363.88</v>
      </c>
      <c r="AK95" s="85">
        <f t="shared" si="7"/>
        <v>453167.92000000004</v>
      </c>
      <c r="AL95" s="21">
        <f t="shared" si="8"/>
        <v>299915.51</v>
      </c>
      <c r="AM95" s="86">
        <f t="shared" si="9"/>
        <v>153252.41000000003</v>
      </c>
      <c r="AN95" s="24">
        <f t="shared" si="10"/>
        <v>4174475.3299999996</v>
      </c>
      <c r="AO95" s="25">
        <f t="shared" si="11"/>
        <v>4509111.22</v>
      </c>
      <c r="AP95" s="16">
        <f t="shared" si="12"/>
        <v>-334635.89000000013</v>
      </c>
    </row>
    <row r="96" spans="1:42" ht="15" thickBot="1" x14ac:dyDescent="0.25">
      <c r="A96" s="62" t="s">
        <v>315</v>
      </c>
      <c r="B96" s="62" t="s">
        <v>46</v>
      </c>
      <c r="C96" s="88">
        <v>4131</v>
      </c>
      <c r="D96" s="89" t="s">
        <v>902</v>
      </c>
      <c r="E96" s="56" t="s">
        <v>1655</v>
      </c>
      <c r="F96" s="272">
        <v>200148.21</v>
      </c>
      <c r="G96" s="272">
        <v>33089</v>
      </c>
      <c r="H96" s="272">
        <v>43761.99</v>
      </c>
      <c r="J96" s="56">
        <v>1096874.74</v>
      </c>
      <c r="K96" s="56">
        <v>515898.06</v>
      </c>
      <c r="M96" s="276">
        <v>151500</v>
      </c>
      <c r="N96" s="276">
        <v>73818.97</v>
      </c>
      <c r="P96" s="276">
        <v>9665.4699999999993</v>
      </c>
      <c r="Q96" s="56">
        <v>154000</v>
      </c>
      <c r="S96" s="56">
        <v>178241.13</v>
      </c>
      <c r="T96" s="56">
        <v>2574871.5499999998</v>
      </c>
      <c r="U96" s="100">
        <v>1265676.75</v>
      </c>
      <c r="V96" s="100">
        <v>76350</v>
      </c>
      <c r="W96" s="100">
        <v>420.33</v>
      </c>
      <c r="Y96" s="100">
        <v>1706435.3</v>
      </c>
      <c r="AA96" s="100">
        <v>178831.25</v>
      </c>
      <c r="AB96" s="124">
        <v>2587661.5499999998</v>
      </c>
      <c r="AF96" s="124">
        <v>638293.47</v>
      </c>
      <c r="AG96" s="124">
        <v>275645.21000000002</v>
      </c>
      <c r="AJ96" s="124">
        <v>500</v>
      </c>
      <c r="AK96" s="85">
        <f t="shared" si="7"/>
        <v>276999.2</v>
      </c>
      <c r="AL96" s="21">
        <f t="shared" si="8"/>
        <v>234984.44</v>
      </c>
      <c r="AM96" s="86">
        <f t="shared" si="9"/>
        <v>42014.760000000009</v>
      </c>
      <c r="AN96" s="24">
        <f t="shared" si="10"/>
        <v>3227713.63</v>
      </c>
      <c r="AO96" s="25">
        <f t="shared" si="11"/>
        <v>3502100.2299999995</v>
      </c>
      <c r="AP96" s="16">
        <f t="shared" si="12"/>
        <v>-274386.59999999963</v>
      </c>
    </row>
    <row r="97" spans="1:42" ht="15" thickBot="1" x14ac:dyDescent="0.25">
      <c r="A97" s="62" t="s">
        <v>315</v>
      </c>
      <c r="B97" s="62" t="s">
        <v>46</v>
      </c>
      <c r="C97" s="88">
        <v>5378</v>
      </c>
      <c r="D97" s="89" t="s">
        <v>903</v>
      </c>
      <c r="E97" s="56" t="s">
        <v>1656</v>
      </c>
      <c r="F97" s="272">
        <v>144799.92000000001</v>
      </c>
      <c r="G97" s="272">
        <v>31563.8</v>
      </c>
      <c r="H97" s="272">
        <v>65553.289999999994</v>
      </c>
      <c r="J97" s="56">
        <v>1170618.67</v>
      </c>
      <c r="K97" s="56">
        <v>401766.86</v>
      </c>
      <c r="M97" s="276">
        <v>198912</v>
      </c>
      <c r="N97" s="276">
        <v>191956.47</v>
      </c>
      <c r="P97" s="276">
        <v>56.07</v>
      </c>
      <c r="Q97" s="56">
        <v>5158.03</v>
      </c>
      <c r="S97" s="56">
        <v>95908.55</v>
      </c>
      <c r="T97" s="56">
        <v>2326634.9900000002</v>
      </c>
      <c r="U97" s="100">
        <v>1416552.68</v>
      </c>
      <c r="V97" s="100">
        <v>36713.33</v>
      </c>
      <c r="W97" s="100">
        <v>385.55</v>
      </c>
      <c r="Y97" s="100">
        <v>1542603.05</v>
      </c>
      <c r="AA97" s="100">
        <v>111108.2</v>
      </c>
      <c r="AB97" s="124">
        <v>2365458.0499999998</v>
      </c>
      <c r="AD97" s="124">
        <v>4000</v>
      </c>
      <c r="AF97" s="124">
        <v>689145.63</v>
      </c>
      <c r="AG97" s="124">
        <v>226754.19</v>
      </c>
      <c r="AJ97" s="124">
        <v>1.1200000000000001</v>
      </c>
      <c r="AK97" s="85">
        <f t="shared" si="7"/>
        <v>241917.01</v>
      </c>
      <c r="AL97" s="21">
        <f t="shared" si="8"/>
        <v>390924.54</v>
      </c>
      <c r="AM97" s="86">
        <f t="shared" si="9"/>
        <v>-149007.52999999997</v>
      </c>
      <c r="AN97" s="24">
        <f t="shared" si="10"/>
        <v>3107362.8100000005</v>
      </c>
      <c r="AO97" s="25">
        <f t="shared" si="11"/>
        <v>3285358.9899999998</v>
      </c>
      <c r="AP97" s="16">
        <f t="shared" si="12"/>
        <v>-177996.17999999924</v>
      </c>
    </row>
    <row r="98" spans="1:42" ht="15" thickBot="1" x14ac:dyDescent="0.25">
      <c r="A98" s="62" t="s">
        <v>315</v>
      </c>
      <c r="B98" s="62" t="s">
        <v>46</v>
      </c>
      <c r="C98" s="88">
        <v>4212</v>
      </c>
      <c r="D98" s="89" t="s">
        <v>904</v>
      </c>
      <c r="E98" s="56" t="s">
        <v>1657</v>
      </c>
      <c r="F98" s="272">
        <v>264790.90999999997</v>
      </c>
      <c r="G98" s="272">
        <v>100723.8</v>
      </c>
      <c r="H98" s="272">
        <v>43054.55</v>
      </c>
      <c r="J98" s="56">
        <v>1228497.3400000001</v>
      </c>
      <c r="K98" s="56">
        <v>663469.34</v>
      </c>
      <c r="M98" s="276">
        <v>6200</v>
      </c>
      <c r="N98" s="276">
        <v>51159.3</v>
      </c>
      <c r="P98" s="276">
        <v>101.95</v>
      </c>
      <c r="Q98" s="56">
        <v>139750</v>
      </c>
      <c r="S98" s="56">
        <v>171447.63</v>
      </c>
      <c r="T98" s="56">
        <v>2310530.36</v>
      </c>
      <c r="U98" s="100">
        <v>1526480.74</v>
      </c>
      <c r="V98" s="100">
        <v>227122</v>
      </c>
      <c r="W98" s="100">
        <v>488.71</v>
      </c>
      <c r="Y98" s="100">
        <v>1405439.4</v>
      </c>
      <c r="AA98" s="100">
        <v>633856.25</v>
      </c>
      <c r="AB98" s="124">
        <v>2434527.65</v>
      </c>
      <c r="AD98" s="124">
        <v>4000</v>
      </c>
      <c r="AF98" s="124">
        <v>733330.86</v>
      </c>
      <c r="AG98" s="124">
        <v>267874.14</v>
      </c>
      <c r="AK98" s="85">
        <f t="shared" si="7"/>
        <v>408569.25999999995</v>
      </c>
      <c r="AL98" s="21">
        <f t="shared" si="8"/>
        <v>57461.25</v>
      </c>
      <c r="AM98" s="86">
        <f t="shared" si="9"/>
        <v>351108.00999999995</v>
      </c>
      <c r="AN98" s="24">
        <f t="shared" si="10"/>
        <v>3793387.0999999996</v>
      </c>
      <c r="AO98" s="25">
        <f t="shared" si="11"/>
        <v>3439732.65</v>
      </c>
      <c r="AP98" s="16">
        <f t="shared" si="12"/>
        <v>353654.44999999972</v>
      </c>
    </row>
    <row r="99" spans="1:42" ht="15" thickBot="1" x14ac:dyDescent="0.25">
      <c r="A99" s="62" t="s">
        <v>315</v>
      </c>
      <c r="B99" s="62" t="s">
        <v>46</v>
      </c>
      <c r="C99" s="88">
        <v>3326</v>
      </c>
      <c r="D99" s="89" t="s">
        <v>905</v>
      </c>
      <c r="E99" s="56" t="s">
        <v>1756</v>
      </c>
      <c r="F99" s="272">
        <v>145961.56</v>
      </c>
      <c r="G99" s="272">
        <v>49347</v>
      </c>
      <c r="H99" s="272">
        <v>61116.69</v>
      </c>
      <c r="J99" s="56">
        <v>1243168.95</v>
      </c>
      <c r="K99" s="56">
        <v>224576.59</v>
      </c>
      <c r="M99" s="276">
        <v>3520</v>
      </c>
      <c r="N99" s="276">
        <v>61307.9</v>
      </c>
      <c r="P99" s="276">
        <v>64365</v>
      </c>
      <c r="Q99" s="56">
        <v>137600</v>
      </c>
      <c r="S99" s="56">
        <v>18669.23</v>
      </c>
      <c r="T99" s="56">
        <v>2166873.39</v>
      </c>
      <c r="U99" s="100">
        <v>1458431.42</v>
      </c>
      <c r="V99" s="100">
        <v>135960</v>
      </c>
      <c r="W99" s="100">
        <v>399.16</v>
      </c>
      <c r="Y99" s="100">
        <v>688590</v>
      </c>
      <c r="AA99" s="100">
        <v>108076.5</v>
      </c>
      <c r="AB99" s="124">
        <v>1473806.5</v>
      </c>
      <c r="AD99" s="124">
        <v>6150</v>
      </c>
      <c r="AE99" s="124">
        <v>960</v>
      </c>
      <c r="AF99" s="124">
        <v>805994.24</v>
      </c>
      <c r="AG99" s="124">
        <v>271535.34999999998</v>
      </c>
      <c r="AK99" s="85">
        <f t="shared" si="7"/>
        <v>256425.25</v>
      </c>
      <c r="AL99" s="21">
        <f t="shared" si="8"/>
        <v>129192.9</v>
      </c>
      <c r="AM99" s="86">
        <f t="shared" si="9"/>
        <v>127232.35</v>
      </c>
      <c r="AN99" s="24">
        <f t="shared" si="10"/>
        <v>2391457.08</v>
      </c>
      <c r="AO99" s="25">
        <f t="shared" si="11"/>
        <v>2558446.0900000003</v>
      </c>
      <c r="AP99" s="16">
        <f t="shared" si="12"/>
        <v>-166989.01000000024</v>
      </c>
    </row>
    <row r="100" spans="1:42" ht="15" thickBot="1" x14ac:dyDescent="0.25">
      <c r="A100" s="62" t="s">
        <v>318</v>
      </c>
      <c r="B100" s="62" t="s">
        <v>47</v>
      </c>
      <c r="C100" s="88">
        <v>2523</v>
      </c>
      <c r="D100" s="89" t="s">
        <v>906</v>
      </c>
      <c r="E100" s="56" t="s">
        <v>1658</v>
      </c>
      <c r="F100" s="272">
        <v>338757.36</v>
      </c>
      <c r="G100" s="272">
        <v>7240</v>
      </c>
      <c r="H100" s="272">
        <v>151482.45000000001</v>
      </c>
      <c r="J100" s="56">
        <v>1112582.24</v>
      </c>
      <c r="K100" s="56">
        <v>202938.18</v>
      </c>
      <c r="M100" s="276">
        <v>0</v>
      </c>
      <c r="N100" s="276">
        <v>37750</v>
      </c>
      <c r="S100" s="56">
        <v>59823.11</v>
      </c>
      <c r="T100" s="56">
        <v>1774553.91</v>
      </c>
      <c r="U100" s="100">
        <v>1126131.02</v>
      </c>
      <c r="V100" s="100">
        <v>36000</v>
      </c>
      <c r="W100" s="100">
        <v>897.73</v>
      </c>
      <c r="Y100" s="100">
        <v>845934.2</v>
      </c>
      <c r="AA100" s="100">
        <v>24600</v>
      </c>
      <c r="AB100" s="124">
        <v>1199084.2</v>
      </c>
      <c r="AF100" s="124">
        <v>731328.36</v>
      </c>
      <c r="AG100" s="124">
        <v>239867.83</v>
      </c>
      <c r="AK100" s="85">
        <f t="shared" si="7"/>
        <v>497479.81</v>
      </c>
      <c r="AL100" s="21">
        <f t="shared" si="8"/>
        <v>37750</v>
      </c>
      <c r="AM100" s="86">
        <f t="shared" si="9"/>
        <v>459729.81</v>
      </c>
      <c r="AN100" s="24">
        <f t="shared" si="10"/>
        <v>2033562.95</v>
      </c>
      <c r="AO100" s="25">
        <f t="shared" si="11"/>
        <v>2170280.39</v>
      </c>
      <c r="AP100" s="16">
        <f t="shared" si="12"/>
        <v>-136717.44000000018</v>
      </c>
    </row>
    <row r="101" spans="1:42" ht="15" thickBot="1" x14ac:dyDescent="0.25">
      <c r="A101" s="62" t="s">
        <v>318</v>
      </c>
      <c r="B101" s="62" t="s">
        <v>47</v>
      </c>
      <c r="C101" s="88">
        <v>5391</v>
      </c>
      <c r="D101" s="89" t="s">
        <v>907</v>
      </c>
      <c r="E101" s="56" t="s">
        <v>1659</v>
      </c>
      <c r="F101" s="272">
        <v>123873.34</v>
      </c>
      <c r="G101" s="272">
        <v>31900</v>
      </c>
      <c r="H101" s="272">
        <v>117465.12</v>
      </c>
      <c r="J101" s="56">
        <v>165339.62</v>
      </c>
      <c r="K101" s="56">
        <v>257066.04</v>
      </c>
      <c r="M101" s="276">
        <v>0</v>
      </c>
      <c r="N101" s="276">
        <v>44500</v>
      </c>
      <c r="O101" s="276">
        <v>12600</v>
      </c>
      <c r="P101" s="276">
        <v>6276.58</v>
      </c>
      <c r="S101" s="56">
        <v>-35704.129999999997</v>
      </c>
      <c r="T101" s="56">
        <v>1563007.5</v>
      </c>
      <c r="U101" s="100">
        <v>1872738.93</v>
      </c>
      <c r="V101" s="100">
        <v>156110</v>
      </c>
      <c r="W101" s="100">
        <v>770.72</v>
      </c>
      <c r="Y101" s="100">
        <v>1360282</v>
      </c>
      <c r="AA101" s="100">
        <v>71200</v>
      </c>
      <c r="AB101" s="124">
        <v>2206142</v>
      </c>
      <c r="AF101" s="124">
        <v>1131033.7</v>
      </c>
      <c r="AG101" s="124">
        <v>191876.41</v>
      </c>
      <c r="AK101" s="85">
        <f t="shared" si="7"/>
        <v>273238.45999999996</v>
      </c>
      <c r="AL101" s="21">
        <f t="shared" si="8"/>
        <v>63376.58</v>
      </c>
      <c r="AM101" s="86">
        <f t="shared" si="9"/>
        <v>209861.87999999995</v>
      </c>
      <c r="AN101" s="24">
        <f t="shared" si="10"/>
        <v>3461101.65</v>
      </c>
      <c r="AO101" s="25">
        <f t="shared" si="11"/>
        <v>3529052.1100000003</v>
      </c>
      <c r="AP101" s="16">
        <f t="shared" si="12"/>
        <v>-67950.460000000428</v>
      </c>
    </row>
    <row r="102" spans="1:42" ht="15" thickBot="1" x14ac:dyDescent="0.25">
      <c r="A102" s="62" t="s">
        <v>318</v>
      </c>
      <c r="B102" s="62" t="s">
        <v>47</v>
      </c>
      <c r="C102" s="88">
        <v>2709</v>
      </c>
      <c r="D102" s="89" t="s">
        <v>908</v>
      </c>
      <c r="E102" s="56" t="s">
        <v>1660</v>
      </c>
      <c r="F102" s="272">
        <v>47889.37</v>
      </c>
      <c r="G102" s="272">
        <v>11037</v>
      </c>
      <c r="H102" s="272">
        <v>70395.679999999993</v>
      </c>
      <c r="J102" s="56">
        <v>427649.51</v>
      </c>
      <c r="K102" s="56">
        <v>215646.12</v>
      </c>
      <c r="M102" s="276">
        <v>0</v>
      </c>
      <c r="N102" s="276">
        <v>44410</v>
      </c>
      <c r="S102" s="56">
        <v>-122071.51</v>
      </c>
      <c r="T102" s="56">
        <v>2046781.46</v>
      </c>
      <c r="U102" s="100">
        <v>920202.99</v>
      </c>
      <c r="V102" s="100">
        <v>164575</v>
      </c>
      <c r="W102" s="100">
        <v>414.31</v>
      </c>
      <c r="Y102" s="100">
        <v>1058715.5</v>
      </c>
      <c r="AA102" s="100">
        <v>46800</v>
      </c>
      <c r="AB102" s="124">
        <v>1480475.5</v>
      </c>
      <c r="AD102" s="124">
        <v>2000</v>
      </c>
      <c r="AF102" s="124">
        <v>528886.06000000006</v>
      </c>
      <c r="AG102" s="124">
        <v>208224.76</v>
      </c>
      <c r="AK102" s="85">
        <f t="shared" si="7"/>
        <v>129322.04999999999</v>
      </c>
      <c r="AL102" s="21">
        <f t="shared" si="8"/>
        <v>44410</v>
      </c>
      <c r="AM102" s="86">
        <f t="shared" si="9"/>
        <v>84912.049999999988</v>
      </c>
      <c r="AN102" s="24">
        <f t="shared" si="10"/>
        <v>2190707.7999999998</v>
      </c>
      <c r="AO102" s="25">
        <f t="shared" si="11"/>
        <v>2219586.3200000003</v>
      </c>
      <c r="AP102" s="16">
        <f t="shared" si="12"/>
        <v>-28878.520000000484</v>
      </c>
    </row>
    <row r="103" spans="1:42" ht="15" thickBot="1" x14ac:dyDescent="0.25">
      <c r="A103" s="62" t="s">
        <v>318</v>
      </c>
      <c r="B103" s="62" t="s">
        <v>47</v>
      </c>
      <c r="C103" s="88">
        <v>3276</v>
      </c>
      <c r="D103" s="89" t="s">
        <v>909</v>
      </c>
      <c r="E103" s="56" t="s">
        <v>1661</v>
      </c>
      <c r="F103" s="272">
        <v>46118.12</v>
      </c>
      <c r="G103" s="272">
        <v>2969</v>
      </c>
      <c r="H103" s="272">
        <v>44299.57</v>
      </c>
      <c r="J103" s="56">
        <v>931976.71</v>
      </c>
      <c r="K103" s="56">
        <v>312451.40000000002</v>
      </c>
      <c r="M103" s="276">
        <v>0</v>
      </c>
      <c r="N103" s="276">
        <v>81200</v>
      </c>
      <c r="O103" s="276">
        <v>5000</v>
      </c>
      <c r="S103" s="56">
        <v>193362.42</v>
      </c>
      <c r="T103" s="56">
        <v>3243756.17</v>
      </c>
      <c r="U103" s="100">
        <v>925076.02</v>
      </c>
      <c r="V103" s="100">
        <v>275750</v>
      </c>
      <c r="W103" s="100">
        <v>365.31</v>
      </c>
      <c r="Y103" s="100">
        <v>1189930</v>
      </c>
      <c r="AA103" s="100">
        <v>27000</v>
      </c>
      <c r="AB103" s="124">
        <v>1701190</v>
      </c>
      <c r="AF103" s="124">
        <v>700939.34</v>
      </c>
      <c r="AG103" s="124">
        <v>250972.19</v>
      </c>
      <c r="AK103" s="85">
        <f t="shared" si="7"/>
        <v>93386.69</v>
      </c>
      <c r="AL103" s="21">
        <f t="shared" si="8"/>
        <v>86200</v>
      </c>
      <c r="AM103" s="86">
        <f t="shared" si="9"/>
        <v>7186.6900000000023</v>
      </c>
      <c r="AN103" s="24">
        <f t="shared" si="10"/>
        <v>2418121.33</v>
      </c>
      <c r="AO103" s="25">
        <f t="shared" si="11"/>
        <v>2653101.5299999998</v>
      </c>
      <c r="AP103" s="16">
        <f t="shared" si="12"/>
        <v>-234980.19999999972</v>
      </c>
    </row>
    <row r="104" spans="1:42" ht="15" thickBot="1" x14ac:dyDescent="0.25">
      <c r="A104" s="62" t="s">
        <v>318</v>
      </c>
      <c r="B104" s="62" t="s">
        <v>47</v>
      </c>
      <c r="C104" s="88">
        <v>1694</v>
      </c>
      <c r="D104" s="89" t="s">
        <v>910</v>
      </c>
      <c r="E104" s="56" t="s">
        <v>1662</v>
      </c>
      <c r="F104" s="272">
        <v>253829.49</v>
      </c>
      <c r="G104" s="272">
        <v>6395</v>
      </c>
      <c r="H104" s="272">
        <v>40434.699999999997</v>
      </c>
      <c r="J104" s="56">
        <v>264439.19</v>
      </c>
      <c r="K104" s="56">
        <v>231956.93</v>
      </c>
      <c r="M104" s="276">
        <v>3500</v>
      </c>
      <c r="N104" s="276">
        <v>29200</v>
      </c>
      <c r="O104" s="276">
        <v>83950</v>
      </c>
      <c r="S104" s="56">
        <v>89865.99</v>
      </c>
      <c r="T104" s="56">
        <v>2614880.33</v>
      </c>
      <c r="U104" s="100">
        <v>889194.87</v>
      </c>
      <c r="V104" s="100">
        <v>55450</v>
      </c>
      <c r="W104" s="100">
        <v>444.45</v>
      </c>
      <c r="Y104" s="100">
        <v>1077664</v>
      </c>
      <c r="AA104" s="100">
        <v>47600</v>
      </c>
      <c r="AB104" s="124">
        <v>1358823</v>
      </c>
      <c r="AF104" s="124">
        <v>557525.53</v>
      </c>
      <c r="AG104" s="124">
        <v>283358.58</v>
      </c>
      <c r="AK104" s="85">
        <f t="shared" si="7"/>
        <v>300659.19</v>
      </c>
      <c r="AL104" s="21">
        <f t="shared" si="8"/>
        <v>116650</v>
      </c>
      <c r="AM104" s="86">
        <f t="shared" si="9"/>
        <v>184009.19</v>
      </c>
      <c r="AN104" s="24">
        <f t="shared" si="10"/>
        <v>2070353.3199999998</v>
      </c>
      <c r="AO104" s="25">
        <f t="shared" si="11"/>
        <v>2199707.11</v>
      </c>
      <c r="AP104" s="16">
        <f t="shared" si="12"/>
        <v>-129353.79000000004</v>
      </c>
    </row>
    <row r="105" spans="1:42" ht="15" thickBot="1" x14ac:dyDescent="0.25">
      <c r="A105" s="62" t="s">
        <v>318</v>
      </c>
      <c r="B105" s="62" t="s">
        <v>47</v>
      </c>
      <c r="C105" s="88">
        <v>2072</v>
      </c>
      <c r="D105" s="89" t="s">
        <v>911</v>
      </c>
      <c r="E105" s="56" t="s">
        <v>1757</v>
      </c>
      <c r="F105" s="272">
        <v>213000.14</v>
      </c>
      <c r="G105" s="272">
        <v>5035</v>
      </c>
      <c r="H105" s="272">
        <v>41652.370000000003</v>
      </c>
      <c r="J105" s="56">
        <v>564048.15</v>
      </c>
      <c r="K105" s="56">
        <v>294159.81</v>
      </c>
      <c r="M105" s="276">
        <v>0</v>
      </c>
      <c r="N105" s="276">
        <v>109620</v>
      </c>
      <c r="O105" s="276">
        <v>109376</v>
      </c>
      <c r="S105" s="56">
        <v>108672.97</v>
      </c>
      <c r="T105" s="56">
        <v>1695120.4</v>
      </c>
      <c r="U105" s="100">
        <v>862752.88</v>
      </c>
      <c r="W105" s="100">
        <v>649.33000000000004</v>
      </c>
      <c r="Y105" s="100">
        <v>1073600</v>
      </c>
      <c r="AB105" s="124">
        <v>1392660</v>
      </c>
      <c r="AF105" s="124">
        <v>601883.14</v>
      </c>
      <c r="AG105" s="124">
        <v>238726.94</v>
      </c>
      <c r="AK105" s="85">
        <f t="shared" si="7"/>
        <v>259687.51</v>
      </c>
      <c r="AL105" s="21">
        <f t="shared" si="8"/>
        <v>218996</v>
      </c>
      <c r="AM105" s="86">
        <f t="shared" si="9"/>
        <v>40691.510000000009</v>
      </c>
      <c r="AN105" s="24">
        <f t="shared" si="10"/>
        <v>1937002.21</v>
      </c>
      <c r="AO105" s="25">
        <f t="shared" si="11"/>
        <v>2233270.08</v>
      </c>
      <c r="AP105" s="16">
        <f t="shared" si="12"/>
        <v>-296267.87000000011</v>
      </c>
    </row>
    <row r="106" spans="1:42" ht="15" thickBot="1" x14ac:dyDescent="0.25">
      <c r="A106" s="62" t="s">
        <v>37</v>
      </c>
      <c r="B106" s="62" t="s">
        <v>38</v>
      </c>
      <c r="C106" s="88">
        <v>2599</v>
      </c>
      <c r="D106" s="89" t="s">
        <v>912</v>
      </c>
      <c r="E106" s="56" t="s">
        <v>1663</v>
      </c>
      <c r="F106" s="272">
        <v>433968.54</v>
      </c>
      <c r="G106" s="272">
        <v>1992.5</v>
      </c>
      <c r="H106" s="272">
        <v>31283.31</v>
      </c>
      <c r="J106" s="56">
        <v>663700.13</v>
      </c>
      <c r="K106" s="56">
        <v>209662.05</v>
      </c>
      <c r="M106" s="276">
        <v>2500</v>
      </c>
      <c r="N106" s="276">
        <v>43216.3</v>
      </c>
      <c r="O106" s="276">
        <v>40000</v>
      </c>
      <c r="P106" s="276">
        <v>186.8</v>
      </c>
      <c r="S106" s="56">
        <v>119731.74</v>
      </c>
      <c r="T106" s="56">
        <v>1187793.3799999999</v>
      </c>
      <c r="U106" s="100">
        <v>953195.29</v>
      </c>
      <c r="W106" s="100">
        <v>737.33</v>
      </c>
      <c r="Y106" s="100">
        <v>883080</v>
      </c>
      <c r="AA106" s="100">
        <v>107000</v>
      </c>
      <c r="AB106" s="124">
        <v>1084100</v>
      </c>
      <c r="AD106" s="124">
        <v>6820</v>
      </c>
      <c r="AF106" s="124">
        <v>675952.15</v>
      </c>
      <c r="AG106" s="124">
        <v>348649.1</v>
      </c>
      <c r="AK106" s="85">
        <f t="shared" si="7"/>
        <v>467244.35</v>
      </c>
      <c r="AL106" s="21">
        <f t="shared" si="8"/>
        <v>85903.1</v>
      </c>
      <c r="AM106" s="86">
        <f t="shared" si="9"/>
        <v>381341.25</v>
      </c>
      <c r="AN106" s="24">
        <f t="shared" si="10"/>
        <v>1944012.62</v>
      </c>
      <c r="AO106" s="25">
        <f t="shared" si="11"/>
        <v>2115521.25</v>
      </c>
      <c r="AP106" s="16">
        <f t="shared" si="12"/>
        <v>-171508.62999999989</v>
      </c>
    </row>
    <row r="107" spans="1:42" ht="15" thickBot="1" x14ac:dyDescent="0.25">
      <c r="A107" s="62" t="s">
        <v>37</v>
      </c>
      <c r="B107" s="62" t="s">
        <v>38</v>
      </c>
      <c r="C107" s="88">
        <v>7351</v>
      </c>
      <c r="D107" s="89" t="s">
        <v>913</v>
      </c>
      <c r="E107" s="56" t="s">
        <v>1664</v>
      </c>
      <c r="F107" s="272">
        <v>393259.25</v>
      </c>
      <c r="G107" s="272">
        <v>19116.830000000002</v>
      </c>
      <c r="H107" s="272">
        <v>92794.52</v>
      </c>
      <c r="J107" s="56">
        <v>684508.14</v>
      </c>
      <c r="K107" s="56">
        <v>1181952.3600000001</v>
      </c>
      <c r="M107" s="276">
        <v>12840</v>
      </c>
      <c r="N107" s="276">
        <v>94670.5</v>
      </c>
      <c r="O107" s="276">
        <v>16480</v>
      </c>
      <c r="P107" s="276">
        <v>1036.3599999999999</v>
      </c>
      <c r="S107" s="56">
        <v>59.25</v>
      </c>
      <c r="T107" s="56">
        <v>4005245.62</v>
      </c>
      <c r="U107" s="100">
        <v>2709645.92</v>
      </c>
      <c r="V107" s="100">
        <v>313520</v>
      </c>
      <c r="W107" s="100">
        <v>946.35</v>
      </c>
      <c r="Y107" s="100">
        <v>1726450</v>
      </c>
      <c r="AA107" s="100">
        <v>710399</v>
      </c>
      <c r="AB107" s="124">
        <v>2456639</v>
      </c>
      <c r="AD107" s="124">
        <v>13900</v>
      </c>
      <c r="AF107" s="124">
        <v>1672027.88</v>
      </c>
      <c r="AG107" s="124">
        <v>466758.27</v>
      </c>
      <c r="AH107" s="124">
        <v>176247.02</v>
      </c>
      <c r="AK107" s="85">
        <f t="shared" si="7"/>
        <v>505170.60000000003</v>
      </c>
      <c r="AL107" s="21">
        <f t="shared" si="8"/>
        <v>125026.86</v>
      </c>
      <c r="AM107" s="86">
        <f t="shared" si="9"/>
        <v>380143.74000000005</v>
      </c>
      <c r="AN107" s="24">
        <f t="shared" si="10"/>
        <v>5460961.2699999996</v>
      </c>
      <c r="AO107" s="25">
        <f t="shared" si="11"/>
        <v>4785572.17</v>
      </c>
      <c r="AP107" s="16">
        <f t="shared" si="12"/>
        <v>675389.09999999963</v>
      </c>
    </row>
    <row r="108" spans="1:42" ht="15" thickBot="1" x14ac:dyDescent="0.25">
      <c r="A108" s="62" t="s">
        <v>37</v>
      </c>
      <c r="B108" s="62" t="s">
        <v>38</v>
      </c>
      <c r="C108" s="88">
        <v>6204</v>
      </c>
      <c r="D108" s="89" t="s">
        <v>914</v>
      </c>
      <c r="E108" s="56" t="s">
        <v>1665</v>
      </c>
      <c r="F108" s="272">
        <v>403165.76</v>
      </c>
      <c r="G108" s="272">
        <v>10139</v>
      </c>
      <c r="H108" s="272">
        <v>21658</v>
      </c>
      <c r="J108" s="56">
        <v>1139414.5900000001</v>
      </c>
      <c r="K108" s="56">
        <v>978450.04</v>
      </c>
      <c r="M108" s="276">
        <v>62774</v>
      </c>
      <c r="N108" s="276">
        <v>69550</v>
      </c>
      <c r="O108" s="276">
        <v>57505</v>
      </c>
      <c r="P108" s="276">
        <v>1115.6400000000001</v>
      </c>
      <c r="S108" s="56">
        <v>23.29</v>
      </c>
      <c r="T108" s="56">
        <v>2324775.44</v>
      </c>
      <c r="U108" s="100">
        <v>1998093.03</v>
      </c>
      <c r="V108" s="100">
        <v>195975</v>
      </c>
      <c r="W108" s="100">
        <v>709.97</v>
      </c>
      <c r="Y108" s="100">
        <v>1683032.26</v>
      </c>
      <c r="AA108" s="100">
        <v>646400</v>
      </c>
      <c r="AB108" s="124">
        <v>2734772.26</v>
      </c>
      <c r="AF108" s="124">
        <v>1137607.8500000001</v>
      </c>
      <c r="AG108" s="124">
        <v>460802.51</v>
      </c>
      <c r="AK108" s="85">
        <f t="shared" si="7"/>
        <v>434962.76</v>
      </c>
      <c r="AL108" s="21">
        <f t="shared" si="8"/>
        <v>190944.64000000001</v>
      </c>
      <c r="AM108" s="86">
        <f t="shared" si="9"/>
        <v>244018.12</v>
      </c>
      <c r="AN108" s="24">
        <f t="shared" si="10"/>
        <v>4524210.2600000007</v>
      </c>
      <c r="AO108" s="25">
        <f t="shared" si="11"/>
        <v>4333182.62</v>
      </c>
      <c r="AP108" s="16">
        <f t="shared" si="12"/>
        <v>191027.6400000006</v>
      </c>
    </row>
    <row r="109" spans="1:42" ht="15" thickBot="1" x14ac:dyDescent="0.25">
      <c r="A109" s="62" t="s">
        <v>37</v>
      </c>
      <c r="B109" s="62" t="s">
        <v>38</v>
      </c>
      <c r="C109" s="88">
        <v>5587</v>
      </c>
      <c r="D109" s="89" t="s">
        <v>915</v>
      </c>
      <c r="E109" s="56" t="s">
        <v>1666</v>
      </c>
      <c r="F109" s="272">
        <v>513282.35</v>
      </c>
      <c r="G109" s="272">
        <v>87242.42</v>
      </c>
      <c r="H109" s="272">
        <v>68149.179999999993</v>
      </c>
      <c r="J109" s="56">
        <v>981456.85</v>
      </c>
      <c r="K109" s="56">
        <v>359510.64</v>
      </c>
      <c r="M109" s="276">
        <v>11000</v>
      </c>
      <c r="N109" s="276">
        <v>23947.52</v>
      </c>
      <c r="P109" s="276">
        <v>120</v>
      </c>
      <c r="S109" s="56">
        <v>-12049.72</v>
      </c>
      <c r="T109" s="56">
        <v>2600171.63</v>
      </c>
      <c r="U109" s="100">
        <v>1736598.91</v>
      </c>
      <c r="V109" s="100">
        <v>48400</v>
      </c>
      <c r="W109" s="100">
        <v>1304.26</v>
      </c>
      <c r="Y109" s="100">
        <v>1587520</v>
      </c>
      <c r="AA109" s="100">
        <v>201100</v>
      </c>
      <c r="AB109" s="124">
        <v>2256650</v>
      </c>
      <c r="AF109" s="124">
        <v>818256.67</v>
      </c>
      <c r="AG109" s="124">
        <v>441195.41</v>
      </c>
      <c r="AH109" s="124">
        <v>69230.58</v>
      </c>
      <c r="AK109" s="85">
        <f t="shared" si="7"/>
        <v>668673.94999999995</v>
      </c>
      <c r="AL109" s="21">
        <f t="shared" si="8"/>
        <v>35067.520000000004</v>
      </c>
      <c r="AM109" s="86">
        <f t="shared" si="9"/>
        <v>633606.42999999993</v>
      </c>
      <c r="AN109" s="24">
        <f t="shared" si="10"/>
        <v>3574923.17</v>
      </c>
      <c r="AO109" s="25">
        <f t="shared" si="11"/>
        <v>3585332.66</v>
      </c>
      <c r="AP109" s="16">
        <f t="shared" si="12"/>
        <v>-10409.490000000224</v>
      </c>
    </row>
    <row r="110" spans="1:42" ht="15" thickBot="1" x14ac:dyDescent="0.25">
      <c r="A110" s="62" t="s">
        <v>323</v>
      </c>
      <c r="B110" s="62" t="s">
        <v>48</v>
      </c>
      <c r="C110" s="88">
        <v>3439</v>
      </c>
      <c r="D110" s="89" t="s">
        <v>916</v>
      </c>
      <c r="E110" s="56" t="s">
        <v>1667</v>
      </c>
      <c r="F110" s="272">
        <v>646170.31000000006</v>
      </c>
      <c r="G110" s="272">
        <v>131782.29</v>
      </c>
      <c r="H110" s="272">
        <v>310370.34999999998</v>
      </c>
      <c r="J110" s="56">
        <v>45511.75</v>
      </c>
      <c r="K110" s="56">
        <v>264392</v>
      </c>
      <c r="M110" s="276">
        <v>0</v>
      </c>
      <c r="N110" s="276">
        <v>39621.49</v>
      </c>
      <c r="O110" s="276">
        <v>15000</v>
      </c>
      <c r="S110" s="56">
        <v>-181817.45</v>
      </c>
      <c r="T110" s="56">
        <v>961037.76</v>
      </c>
      <c r="U110" s="100">
        <v>1484208.68</v>
      </c>
      <c r="V110" s="100">
        <v>34700</v>
      </c>
      <c r="W110" s="100">
        <v>1569.21</v>
      </c>
      <c r="Y110" s="100">
        <v>1258950</v>
      </c>
      <c r="AA110" s="100">
        <v>218757.57</v>
      </c>
      <c r="AB110" s="124">
        <v>1963360</v>
      </c>
      <c r="AF110" s="124">
        <v>813744.79</v>
      </c>
      <c r="AG110" s="124">
        <v>114485.29</v>
      </c>
      <c r="AJ110" s="124">
        <v>48532</v>
      </c>
      <c r="AK110" s="85">
        <f t="shared" si="7"/>
        <v>1088322.9500000002</v>
      </c>
      <c r="AL110" s="21">
        <f t="shared" si="8"/>
        <v>54621.49</v>
      </c>
      <c r="AM110" s="86">
        <f t="shared" si="9"/>
        <v>1033701.4600000002</v>
      </c>
      <c r="AN110" s="24">
        <f t="shared" si="10"/>
        <v>2998185.4599999995</v>
      </c>
      <c r="AO110" s="25">
        <f t="shared" si="11"/>
        <v>2940122.08</v>
      </c>
      <c r="AP110" s="16">
        <f t="shared" si="12"/>
        <v>58063.379999999423</v>
      </c>
    </row>
    <row r="111" spans="1:42" ht="15" thickBot="1" x14ac:dyDescent="0.25">
      <c r="A111" s="62" t="s">
        <v>323</v>
      </c>
      <c r="B111" s="62" t="s">
        <v>48</v>
      </c>
      <c r="C111" s="88">
        <v>2930</v>
      </c>
      <c r="D111" s="89" t="s">
        <v>917</v>
      </c>
      <c r="E111" s="56" t="s">
        <v>1668</v>
      </c>
      <c r="F111" s="272">
        <v>222323.05</v>
      </c>
      <c r="G111" s="272">
        <v>52313</v>
      </c>
      <c r="H111" s="272">
        <v>57670.44</v>
      </c>
      <c r="J111" s="56">
        <v>45035.040000000001</v>
      </c>
      <c r="K111" s="56">
        <v>340730.74</v>
      </c>
      <c r="M111" s="276">
        <v>0</v>
      </c>
      <c r="N111" s="276">
        <v>57789.919999999998</v>
      </c>
      <c r="O111" s="276">
        <v>148000</v>
      </c>
      <c r="Q111" s="56">
        <v>17520</v>
      </c>
      <c r="S111" s="56">
        <v>15070.01</v>
      </c>
      <c r="T111" s="56">
        <v>852668.5</v>
      </c>
      <c r="U111" s="100">
        <v>822248.19</v>
      </c>
      <c r="W111" s="100">
        <v>2019.13</v>
      </c>
      <c r="Y111" s="100">
        <v>518239.1</v>
      </c>
      <c r="AA111" s="100">
        <v>151594.41</v>
      </c>
      <c r="AB111" s="124">
        <v>866699.1</v>
      </c>
      <c r="AF111" s="124">
        <v>729957.68</v>
      </c>
      <c r="AG111" s="124">
        <v>135394.98000000001</v>
      </c>
      <c r="AK111" s="85">
        <f t="shared" si="7"/>
        <v>332306.49</v>
      </c>
      <c r="AL111" s="21">
        <f t="shared" si="8"/>
        <v>205789.91999999998</v>
      </c>
      <c r="AM111" s="86">
        <f t="shared" si="9"/>
        <v>126516.57</v>
      </c>
      <c r="AN111" s="24">
        <f t="shared" si="10"/>
        <v>1494100.8299999998</v>
      </c>
      <c r="AO111" s="25">
        <f t="shared" si="11"/>
        <v>1732051.76</v>
      </c>
      <c r="AP111" s="16">
        <f t="shared" si="12"/>
        <v>-237950.93000000017</v>
      </c>
    </row>
    <row r="112" spans="1:42" ht="15" thickBot="1" x14ac:dyDescent="0.25">
      <c r="A112" s="62" t="s">
        <v>323</v>
      </c>
      <c r="B112" s="62" t="s">
        <v>48</v>
      </c>
      <c r="C112" s="88">
        <v>1981</v>
      </c>
      <c r="D112" s="89" t="s">
        <v>918</v>
      </c>
      <c r="E112" s="56" t="s">
        <v>1669</v>
      </c>
      <c r="F112" s="272">
        <v>350864.74</v>
      </c>
      <c r="G112" s="272">
        <v>184938.77</v>
      </c>
      <c r="H112" s="272">
        <v>75882.55</v>
      </c>
      <c r="J112" s="56">
        <v>696919.53</v>
      </c>
      <c r="K112" s="56">
        <v>143260.66</v>
      </c>
      <c r="M112" s="276">
        <v>0</v>
      </c>
      <c r="N112" s="276">
        <v>48172.79</v>
      </c>
      <c r="Q112" s="56">
        <v>42000</v>
      </c>
      <c r="T112" s="56">
        <v>1993338.97</v>
      </c>
      <c r="U112" s="100">
        <v>991819.66</v>
      </c>
      <c r="V112" s="100">
        <v>75000</v>
      </c>
      <c r="W112" s="100">
        <v>731.02</v>
      </c>
      <c r="Y112" s="100">
        <v>1408249.5</v>
      </c>
      <c r="AA112" s="100">
        <v>117927.67999999999</v>
      </c>
      <c r="AB112" s="124">
        <v>1694843.5</v>
      </c>
      <c r="AF112" s="124">
        <v>685704.54</v>
      </c>
      <c r="AG112" s="124">
        <v>126582.33</v>
      </c>
      <c r="AJ112" s="124">
        <v>21450</v>
      </c>
      <c r="AK112" s="85">
        <f t="shared" si="7"/>
        <v>611686.06000000006</v>
      </c>
      <c r="AL112" s="21">
        <f t="shared" si="8"/>
        <v>48172.79</v>
      </c>
      <c r="AM112" s="86">
        <f t="shared" si="9"/>
        <v>563513.27</v>
      </c>
      <c r="AN112" s="24">
        <f t="shared" si="10"/>
        <v>2593727.8600000003</v>
      </c>
      <c r="AO112" s="25">
        <f t="shared" si="11"/>
        <v>2528580.37</v>
      </c>
      <c r="AP112" s="16">
        <f t="shared" si="12"/>
        <v>65147.490000000224</v>
      </c>
    </row>
    <row r="113" spans="1:42" ht="15" thickBot="1" x14ac:dyDescent="0.25">
      <c r="A113" s="62" t="s">
        <v>323</v>
      </c>
      <c r="B113" s="62" t="s">
        <v>48</v>
      </c>
      <c r="C113" s="88">
        <v>1907</v>
      </c>
      <c r="D113" s="89" t="s">
        <v>919</v>
      </c>
      <c r="E113" s="56" t="s">
        <v>1670</v>
      </c>
      <c r="F113" s="272">
        <v>528664.31999999995</v>
      </c>
      <c r="G113" s="272">
        <v>195916.87</v>
      </c>
      <c r="H113" s="272">
        <v>103142.53</v>
      </c>
      <c r="J113" s="56">
        <v>49107.12</v>
      </c>
      <c r="K113" s="56">
        <v>131071.6</v>
      </c>
      <c r="M113" s="276">
        <v>0</v>
      </c>
      <c r="N113" s="276">
        <v>32035.3</v>
      </c>
      <c r="O113" s="276">
        <v>15000</v>
      </c>
      <c r="Q113" s="56">
        <v>56658</v>
      </c>
      <c r="S113" s="56">
        <v>69340</v>
      </c>
      <c r="T113" s="56">
        <v>3276385.87</v>
      </c>
      <c r="U113" s="100">
        <v>1146024.28</v>
      </c>
      <c r="W113" s="100">
        <v>1231.73</v>
      </c>
      <c r="Y113" s="100">
        <v>183064.5</v>
      </c>
      <c r="AA113" s="100">
        <v>151754.38</v>
      </c>
      <c r="AB113" s="124">
        <v>709129.5</v>
      </c>
      <c r="AF113" s="124">
        <v>644573.68000000005</v>
      </c>
      <c r="AG113" s="124">
        <v>209657.1</v>
      </c>
      <c r="AK113" s="85">
        <f t="shared" si="7"/>
        <v>827723.72</v>
      </c>
      <c r="AL113" s="21">
        <f t="shared" si="8"/>
        <v>47035.3</v>
      </c>
      <c r="AM113" s="86">
        <f t="shared" si="9"/>
        <v>780688.41999999993</v>
      </c>
      <c r="AN113" s="24">
        <f t="shared" si="10"/>
        <v>1482074.8900000001</v>
      </c>
      <c r="AO113" s="25">
        <f t="shared" si="11"/>
        <v>1563360.2800000003</v>
      </c>
      <c r="AP113" s="16">
        <f t="shared" si="12"/>
        <v>-81285.39000000013</v>
      </c>
    </row>
    <row r="114" spans="1:42" ht="15" thickBot="1" x14ac:dyDescent="0.25">
      <c r="A114" s="62" t="s">
        <v>323</v>
      </c>
      <c r="B114" s="62" t="s">
        <v>48</v>
      </c>
      <c r="C114" s="88">
        <v>3127</v>
      </c>
      <c r="D114" s="89" t="s">
        <v>920</v>
      </c>
      <c r="E114" s="56" t="s">
        <v>1671</v>
      </c>
      <c r="F114" s="272">
        <v>275281.84999999998</v>
      </c>
      <c r="G114" s="272">
        <v>69688.84</v>
      </c>
      <c r="H114" s="272">
        <v>212726.29</v>
      </c>
      <c r="J114" s="56">
        <v>955289.01</v>
      </c>
      <c r="K114" s="56">
        <v>881571.38</v>
      </c>
      <c r="M114" s="276">
        <v>0</v>
      </c>
      <c r="N114" s="276">
        <v>34647</v>
      </c>
      <c r="O114" s="276">
        <v>405749</v>
      </c>
      <c r="P114" s="276">
        <v>0</v>
      </c>
      <c r="S114" s="56">
        <v>35849.99</v>
      </c>
      <c r="T114" s="56">
        <v>3690825.96</v>
      </c>
      <c r="U114" s="100">
        <v>971190.43</v>
      </c>
      <c r="W114" s="100">
        <v>319.86</v>
      </c>
      <c r="Y114" s="100">
        <v>1267651</v>
      </c>
      <c r="AA114" s="100">
        <v>178545.81</v>
      </c>
      <c r="AB114" s="124">
        <v>1679255</v>
      </c>
      <c r="AF114" s="124">
        <v>791247.12</v>
      </c>
      <c r="AG114" s="124">
        <v>321469.83</v>
      </c>
      <c r="AK114" s="85">
        <f t="shared" si="7"/>
        <v>557696.98</v>
      </c>
      <c r="AL114" s="21">
        <f t="shared" si="8"/>
        <v>440396</v>
      </c>
      <c r="AM114" s="86">
        <f t="shared" si="9"/>
        <v>117300.97999999998</v>
      </c>
      <c r="AN114" s="24">
        <f t="shared" si="10"/>
        <v>2417707.1</v>
      </c>
      <c r="AO114" s="25">
        <f t="shared" si="11"/>
        <v>2791971.95</v>
      </c>
      <c r="AP114" s="16">
        <f t="shared" si="12"/>
        <v>-374264.85000000009</v>
      </c>
    </row>
    <row r="115" spans="1:42" ht="15" thickBot="1" x14ac:dyDescent="0.25">
      <c r="A115" s="62" t="s">
        <v>323</v>
      </c>
      <c r="B115" s="62" t="s">
        <v>48</v>
      </c>
      <c r="C115" s="88">
        <v>2860</v>
      </c>
      <c r="D115" s="89" t="s">
        <v>921</v>
      </c>
      <c r="E115" s="56" t="s">
        <v>1672</v>
      </c>
      <c r="F115" s="272">
        <v>746861.24</v>
      </c>
      <c r="G115" s="272">
        <v>115696.47</v>
      </c>
      <c r="H115" s="272">
        <v>86657.45</v>
      </c>
      <c r="J115" s="56">
        <v>159185.34</v>
      </c>
      <c r="K115" s="56">
        <v>191437</v>
      </c>
      <c r="M115" s="276">
        <v>0</v>
      </c>
      <c r="N115" s="276">
        <v>32988</v>
      </c>
      <c r="S115" s="56">
        <v>14829.46</v>
      </c>
      <c r="T115" s="56">
        <v>1854865.59</v>
      </c>
      <c r="U115" s="100">
        <v>1041485.16</v>
      </c>
      <c r="V115" s="100">
        <v>100000</v>
      </c>
      <c r="W115" s="100">
        <v>1899.1</v>
      </c>
      <c r="Y115" s="100">
        <v>1209631.5</v>
      </c>
      <c r="AA115" s="100">
        <v>127664.71</v>
      </c>
      <c r="AB115" s="124">
        <v>1549804.5</v>
      </c>
      <c r="AF115" s="124">
        <v>1006948.72</v>
      </c>
      <c r="AG115" s="124">
        <v>118912.38</v>
      </c>
      <c r="AJ115" s="124">
        <v>100000</v>
      </c>
      <c r="AK115" s="85">
        <f t="shared" si="7"/>
        <v>949215.15999999992</v>
      </c>
      <c r="AL115" s="21">
        <f t="shared" si="8"/>
        <v>32988</v>
      </c>
      <c r="AM115" s="86">
        <f t="shared" si="9"/>
        <v>916227.15999999992</v>
      </c>
      <c r="AN115" s="24">
        <f t="shared" si="10"/>
        <v>2480680.4700000002</v>
      </c>
      <c r="AO115" s="25">
        <f t="shared" si="11"/>
        <v>2775665.5999999996</v>
      </c>
      <c r="AP115" s="16">
        <f t="shared" si="12"/>
        <v>-294985.12999999942</v>
      </c>
    </row>
    <row r="116" spans="1:42" ht="15" thickBot="1" x14ac:dyDescent="0.25">
      <c r="A116" s="62" t="s">
        <v>323</v>
      </c>
      <c r="B116" s="62" t="s">
        <v>48</v>
      </c>
      <c r="C116" s="88">
        <v>3321</v>
      </c>
      <c r="D116" s="89" t="s">
        <v>922</v>
      </c>
      <c r="E116" s="56" t="s">
        <v>1673</v>
      </c>
      <c r="F116" s="272">
        <v>915950.5</v>
      </c>
      <c r="G116" s="272">
        <v>180814.5</v>
      </c>
      <c r="H116" s="272">
        <v>204110.41</v>
      </c>
      <c r="J116" s="56">
        <v>465163.45</v>
      </c>
      <c r="K116" s="56">
        <v>976282</v>
      </c>
      <c r="M116" s="276">
        <v>0</v>
      </c>
      <c r="N116" s="276">
        <v>26299.82</v>
      </c>
      <c r="O116" s="276">
        <v>5000</v>
      </c>
      <c r="P116" s="276">
        <v>40000</v>
      </c>
      <c r="S116" s="56">
        <v>20658.73</v>
      </c>
      <c r="T116" s="56">
        <v>1808375.97</v>
      </c>
      <c r="U116" s="100">
        <v>1940754.19</v>
      </c>
      <c r="V116" s="100">
        <v>510742</v>
      </c>
      <c r="W116" s="100">
        <v>1412.37</v>
      </c>
      <c r="Y116" s="100">
        <v>760798.3</v>
      </c>
      <c r="AA116" s="100">
        <v>143115.03</v>
      </c>
      <c r="AB116" s="124">
        <v>1138064.3</v>
      </c>
      <c r="AF116" s="124">
        <v>1050916.0900000001</v>
      </c>
      <c r="AG116" s="124">
        <v>255631.58</v>
      </c>
      <c r="AK116" s="85">
        <f t="shared" si="7"/>
        <v>1300875.4099999999</v>
      </c>
      <c r="AL116" s="21">
        <f t="shared" si="8"/>
        <v>71299.820000000007</v>
      </c>
      <c r="AM116" s="86">
        <f t="shared" si="9"/>
        <v>1229575.5899999999</v>
      </c>
      <c r="AN116" s="24">
        <f t="shared" si="10"/>
        <v>3356821.89</v>
      </c>
      <c r="AO116" s="25">
        <f t="shared" si="11"/>
        <v>2444611.9700000002</v>
      </c>
      <c r="AP116" s="16">
        <f t="shared" si="12"/>
        <v>912209.91999999993</v>
      </c>
    </row>
    <row r="117" spans="1:42" ht="15" thickBot="1" x14ac:dyDescent="0.25">
      <c r="A117" s="62" t="s">
        <v>323</v>
      </c>
      <c r="B117" s="62" t="s">
        <v>48</v>
      </c>
      <c r="C117" s="88">
        <v>3558</v>
      </c>
      <c r="D117" s="89" t="s">
        <v>923</v>
      </c>
      <c r="E117" s="56" t="s">
        <v>1674</v>
      </c>
      <c r="F117" s="272">
        <v>500707.92</v>
      </c>
      <c r="G117" s="272">
        <v>58965.07</v>
      </c>
      <c r="H117" s="272">
        <v>214689.08</v>
      </c>
      <c r="J117" s="56">
        <v>343760</v>
      </c>
      <c r="K117" s="56">
        <v>485126.95</v>
      </c>
      <c r="M117" s="276">
        <v>2700</v>
      </c>
      <c r="N117" s="276">
        <v>70255.27</v>
      </c>
      <c r="O117" s="276">
        <v>15000</v>
      </c>
      <c r="Q117" s="56">
        <v>324560</v>
      </c>
      <c r="S117" s="56">
        <v>18285.009999999998</v>
      </c>
      <c r="T117" s="56">
        <v>2329931.42</v>
      </c>
      <c r="U117" s="100">
        <v>1014416.22</v>
      </c>
      <c r="W117" s="100">
        <v>788.03</v>
      </c>
      <c r="Y117" s="100">
        <v>1783936</v>
      </c>
      <c r="AA117" s="100">
        <v>187672.52</v>
      </c>
      <c r="AB117" s="124">
        <v>2168616</v>
      </c>
      <c r="AF117" s="124">
        <v>816089.27</v>
      </c>
      <c r="AG117" s="124">
        <v>236061.13</v>
      </c>
      <c r="AK117" s="85">
        <f t="shared" si="7"/>
        <v>774362.07</v>
      </c>
      <c r="AL117" s="21">
        <f t="shared" si="8"/>
        <v>87955.27</v>
      </c>
      <c r="AM117" s="86">
        <f t="shared" si="9"/>
        <v>686406.79999999993</v>
      </c>
      <c r="AN117" s="24">
        <f t="shared" si="10"/>
        <v>2986812.77</v>
      </c>
      <c r="AO117" s="25">
        <f t="shared" si="11"/>
        <v>3220766.4</v>
      </c>
      <c r="AP117" s="16">
        <f t="shared" si="12"/>
        <v>-233953.62999999989</v>
      </c>
    </row>
    <row r="118" spans="1:42" ht="15" thickBot="1" x14ac:dyDescent="0.25">
      <c r="A118" s="62" t="s">
        <v>323</v>
      </c>
      <c r="B118" s="62" t="s">
        <v>48</v>
      </c>
      <c r="C118" s="88">
        <v>1774</v>
      </c>
      <c r="D118" s="89" t="s">
        <v>924</v>
      </c>
      <c r="E118" s="56" t="s">
        <v>1675</v>
      </c>
      <c r="F118" s="272">
        <v>131713.07</v>
      </c>
      <c r="G118" s="272">
        <v>18775.5</v>
      </c>
      <c r="H118" s="272">
        <v>27511.86</v>
      </c>
      <c r="J118" s="56">
        <v>1506493.85</v>
      </c>
      <c r="K118" s="56">
        <v>414472.31</v>
      </c>
      <c r="M118" s="276">
        <v>303000</v>
      </c>
      <c r="N118" s="276">
        <v>68378.789999999994</v>
      </c>
      <c r="O118" s="276">
        <v>15000</v>
      </c>
      <c r="P118" s="276">
        <v>50000</v>
      </c>
      <c r="Q118" s="56">
        <v>50500</v>
      </c>
      <c r="S118" s="56">
        <v>118010.05</v>
      </c>
      <c r="T118" s="56">
        <v>857017.52</v>
      </c>
      <c r="U118" s="100">
        <v>958838.63</v>
      </c>
      <c r="V118" s="100">
        <v>5000</v>
      </c>
      <c r="W118" s="100">
        <v>424.02</v>
      </c>
      <c r="Y118" s="100">
        <v>658098</v>
      </c>
      <c r="AA118" s="100">
        <v>1224534.75</v>
      </c>
      <c r="AB118" s="124">
        <v>1120082</v>
      </c>
      <c r="AF118" s="124">
        <v>2083619.66</v>
      </c>
      <c r="AG118" s="124">
        <v>176344.92</v>
      </c>
      <c r="AK118" s="85">
        <f t="shared" si="7"/>
        <v>178000.43</v>
      </c>
      <c r="AL118" s="21">
        <f t="shared" si="8"/>
        <v>436378.79</v>
      </c>
      <c r="AM118" s="86">
        <f t="shared" si="9"/>
        <v>-258378.36</v>
      </c>
      <c r="AN118" s="24">
        <f t="shared" si="10"/>
        <v>2846895.4</v>
      </c>
      <c r="AO118" s="25">
        <f t="shared" si="11"/>
        <v>3380046.58</v>
      </c>
      <c r="AP118" s="16">
        <f t="shared" si="12"/>
        <v>-533151.18000000017</v>
      </c>
    </row>
    <row r="119" spans="1:42" ht="15" thickBot="1" x14ac:dyDescent="0.25">
      <c r="A119" s="62" t="s">
        <v>323</v>
      </c>
      <c r="B119" s="62" t="s">
        <v>48</v>
      </c>
      <c r="C119" s="88">
        <v>1942</v>
      </c>
      <c r="D119" s="89" t="s">
        <v>925</v>
      </c>
      <c r="E119" s="56" t="s">
        <v>1758</v>
      </c>
      <c r="F119" s="272">
        <v>149743.37</v>
      </c>
      <c r="G119" s="272">
        <v>19183.25</v>
      </c>
      <c r="H119" s="272">
        <v>116608.33</v>
      </c>
      <c r="J119" s="56">
        <v>1024507.94</v>
      </c>
      <c r="K119" s="56">
        <v>113572.2</v>
      </c>
      <c r="M119" s="276">
        <v>153000</v>
      </c>
      <c r="N119" s="276">
        <v>27513.66</v>
      </c>
      <c r="Q119" s="56">
        <v>136118</v>
      </c>
      <c r="S119" s="56">
        <v>33644.99</v>
      </c>
      <c r="T119" s="56">
        <v>2768353.45</v>
      </c>
      <c r="U119" s="100">
        <v>896180.2</v>
      </c>
      <c r="W119" s="100">
        <v>903.73</v>
      </c>
      <c r="Y119" s="100">
        <v>602154</v>
      </c>
      <c r="AA119" s="100">
        <v>139389.69</v>
      </c>
      <c r="AB119" s="124">
        <v>885578</v>
      </c>
      <c r="AF119" s="124">
        <v>1155023.27</v>
      </c>
      <c r="AG119" s="124">
        <v>254307.97</v>
      </c>
      <c r="AK119" s="85">
        <f t="shared" si="7"/>
        <v>285534.95</v>
      </c>
      <c r="AL119" s="21">
        <f t="shared" si="8"/>
        <v>180513.66</v>
      </c>
      <c r="AM119" s="86">
        <f t="shared" si="9"/>
        <v>105021.29000000001</v>
      </c>
      <c r="AN119" s="24">
        <f t="shared" si="10"/>
        <v>1638627.6199999999</v>
      </c>
      <c r="AO119" s="25">
        <f t="shared" si="11"/>
        <v>2294909.2400000002</v>
      </c>
      <c r="AP119" s="16">
        <f t="shared" si="12"/>
        <v>-656281.62000000034</v>
      </c>
    </row>
    <row r="120" spans="1:42" ht="15" thickBot="1" x14ac:dyDescent="0.25">
      <c r="A120" s="62" t="s">
        <v>323</v>
      </c>
      <c r="B120" s="62" t="s">
        <v>48</v>
      </c>
      <c r="C120" s="88">
        <v>2702</v>
      </c>
      <c r="D120" s="89" t="s">
        <v>926</v>
      </c>
      <c r="E120" s="56" t="s">
        <v>1759</v>
      </c>
      <c r="F120" s="272">
        <v>121787.97</v>
      </c>
      <c r="G120" s="272">
        <v>11807.4</v>
      </c>
      <c r="H120" s="272">
        <v>18194.61</v>
      </c>
      <c r="J120" s="56">
        <v>383105.95</v>
      </c>
      <c r="K120" s="56">
        <v>149865.94</v>
      </c>
      <c r="M120" s="276">
        <v>100000</v>
      </c>
      <c r="N120" s="276">
        <v>39270</v>
      </c>
      <c r="O120" s="276">
        <v>7250</v>
      </c>
      <c r="Q120" s="56">
        <v>63960</v>
      </c>
      <c r="S120" s="56">
        <v>140592.1</v>
      </c>
      <c r="T120" s="56">
        <v>3313708.59</v>
      </c>
      <c r="U120" s="100">
        <v>921884.57</v>
      </c>
      <c r="W120" s="100">
        <v>495.13</v>
      </c>
      <c r="Y120" s="100">
        <v>1273189.81</v>
      </c>
      <c r="AA120" s="100">
        <v>174449.78</v>
      </c>
      <c r="AB120" s="124">
        <v>1852575.81</v>
      </c>
      <c r="AF120" s="124">
        <v>924621.66</v>
      </c>
      <c r="AG120" s="124">
        <v>70726.92</v>
      </c>
      <c r="AK120" s="85">
        <f t="shared" si="7"/>
        <v>151789.97999999998</v>
      </c>
      <c r="AL120" s="21">
        <f t="shared" si="8"/>
        <v>146520</v>
      </c>
      <c r="AM120" s="86">
        <f t="shared" si="9"/>
        <v>5269.9799999999814</v>
      </c>
      <c r="AN120" s="24">
        <f t="shared" si="10"/>
        <v>2370019.2899999996</v>
      </c>
      <c r="AO120" s="25">
        <f t="shared" si="11"/>
        <v>2847924.39</v>
      </c>
      <c r="AP120" s="16">
        <f t="shared" si="12"/>
        <v>-477905.10000000056</v>
      </c>
    </row>
    <row r="121" spans="1:42" ht="15" thickBot="1" x14ac:dyDescent="0.25">
      <c r="A121" s="62" t="s">
        <v>323</v>
      </c>
      <c r="B121" s="62" t="s">
        <v>48</v>
      </c>
      <c r="C121" s="88">
        <v>2772</v>
      </c>
      <c r="D121" s="89" t="s">
        <v>927</v>
      </c>
      <c r="E121" s="56" t="s">
        <v>1771</v>
      </c>
      <c r="F121" s="272">
        <v>357687.93</v>
      </c>
      <c r="G121" s="272">
        <v>6726.7</v>
      </c>
      <c r="H121" s="272">
        <v>119932.29</v>
      </c>
      <c r="J121" s="56">
        <v>754713.84</v>
      </c>
      <c r="K121" s="56">
        <v>76171.25</v>
      </c>
      <c r="M121" s="276">
        <v>0</v>
      </c>
      <c r="N121" s="276">
        <v>26432.6</v>
      </c>
      <c r="O121" s="276">
        <v>120000</v>
      </c>
      <c r="S121" s="56">
        <v>13530</v>
      </c>
      <c r="T121" s="56">
        <v>3532326.06</v>
      </c>
      <c r="U121" s="100">
        <v>851461.47</v>
      </c>
      <c r="V121" s="100">
        <v>150000</v>
      </c>
      <c r="W121" s="100">
        <v>670.74</v>
      </c>
      <c r="Y121" s="100">
        <v>994339.5</v>
      </c>
      <c r="AA121" s="100">
        <v>159237.12</v>
      </c>
      <c r="AB121" s="124">
        <v>1278843.5</v>
      </c>
      <c r="AD121" s="124">
        <v>23520</v>
      </c>
      <c r="AF121" s="124">
        <v>853351.35</v>
      </c>
      <c r="AG121" s="124">
        <v>177722.45</v>
      </c>
      <c r="AK121" s="85">
        <f t="shared" si="7"/>
        <v>484346.92</v>
      </c>
      <c r="AL121" s="21">
        <f t="shared" si="8"/>
        <v>146432.6</v>
      </c>
      <c r="AM121" s="86">
        <f t="shared" si="9"/>
        <v>337914.31999999995</v>
      </c>
      <c r="AN121" s="24">
        <f t="shared" si="10"/>
        <v>2155708.83</v>
      </c>
      <c r="AO121" s="25">
        <f t="shared" si="11"/>
        <v>2333437.3000000003</v>
      </c>
      <c r="AP121" s="16">
        <f t="shared" si="12"/>
        <v>-177728.4700000002</v>
      </c>
    </row>
    <row r="122" spans="1:42" ht="15" thickBot="1" x14ac:dyDescent="0.25">
      <c r="A122" s="62" t="s">
        <v>39</v>
      </c>
      <c r="B122" s="62" t="s">
        <v>40</v>
      </c>
      <c r="C122" s="88">
        <v>6140</v>
      </c>
      <c r="D122" s="89" t="s">
        <v>928</v>
      </c>
      <c r="E122" s="56" t="s">
        <v>1676</v>
      </c>
      <c r="F122" s="272">
        <v>427225.26</v>
      </c>
      <c r="G122" s="272">
        <v>56247</v>
      </c>
      <c r="H122" s="272">
        <v>152362.26999999999</v>
      </c>
      <c r="J122" s="56">
        <v>1211845.2</v>
      </c>
      <c r="K122" s="56">
        <v>633248.06999999995</v>
      </c>
      <c r="M122" s="276">
        <v>0</v>
      </c>
      <c r="N122" s="276">
        <v>34140</v>
      </c>
      <c r="P122" s="276">
        <v>15.41</v>
      </c>
      <c r="Q122" s="56">
        <v>165000</v>
      </c>
      <c r="S122" s="56">
        <v>539407.43000000005</v>
      </c>
      <c r="T122" s="56">
        <v>1454124.22</v>
      </c>
      <c r="U122" s="100">
        <v>1753267.85</v>
      </c>
      <c r="V122" s="100">
        <v>138000</v>
      </c>
      <c r="W122" s="100">
        <v>277.67</v>
      </c>
      <c r="Y122" s="100">
        <v>1214062.5</v>
      </c>
      <c r="AA122" s="100">
        <v>233600</v>
      </c>
      <c r="AB122" s="124">
        <v>2159642.5</v>
      </c>
      <c r="AF122" s="124">
        <v>758376.5</v>
      </c>
      <c r="AG122" s="124">
        <v>307738.42</v>
      </c>
      <c r="AJ122" s="124">
        <v>500</v>
      </c>
      <c r="AK122" s="85">
        <f t="shared" si="7"/>
        <v>635834.53</v>
      </c>
      <c r="AL122" s="21">
        <f t="shared" si="8"/>
        <v>34155.410000000003</v>
      </c>
      <c r="AM122" s="86">
        <f t="shared" si="9"/>
        <v>601679.12</v>
      </c>
      <c r="AN122" s="24">
        <f t="shared" si="10"/>
        <v>3339208.02</v>
      </c>
      <c r="AO122" s="25">
        <f t="shared" si="11"/>
        <v>3226257.42</v>
      </c>
      <c r="AP122" s="16">
        <f t="shared" si="12"/>
        <v>112950.60000000009</v>
      </c>
    </row>
    <row r="123" spans="1:42" ht="15" thickBot="1" x14ac:dyDescent="0.25">
      <c r="A123" s="62" t="s">
        <v>39</v>
      </c>
      <c r="B123" s="62" t="s">
        <v>40</v>
      </c>
      <c r="C123" s="88">
        <v>5316</v>
      </c>
      <c r="D123" s="89" t="s">
        <v>929</v>
      </c>
      <c r="E123" s="56" t="s">
        <v>1677</v>
      </c>
      <c r="F123" s="272">
        <v>365936.38</v>
      </c>
      <c r="G123" s="272">
        <v>42483</v>
      </c>
      <c r="H123" s="272">
        <v>108527.35</v>
      </c>
      <c r="J123" s="56">
        <v>164257.48000000001</v>
      </c>
      <c r="K123" s="56">
        <v>329619.52</v>
      </c>
      <c r="M123" s="276">
        <v>0</v>
      </c>
      <c r="N123" s="276">
        <v>28946.66</v>
      </c>
      <c r="P123" s="276">
        <v>14.77</v>
      </c>
      <c r="Q123" s="56">
        <v>0</v>
      </c>
      <c r="T123" s="56">
        <v>5145573.0199999996</v>
      </c>
      <c r="U123" s="100">
        <v>1499728.88</v>
      </c>
      <c r="V123" s="100">
        <v>101500</v>
      </c>
      <c r="W123" s="100">
        <v>154.53</v>
      </c>
      <c r="Y123" s="100">
        <v>1851279.1</v>
      </c>
      <c r="AA123" s="100">
        <v>418150</v>
      </c>
      <c r="AB123" s="124">
        <v>2634919.1</v>
      </c>
      <c r="AF123" s="124">
        <v>449895.92</v>
      </c>
      <c r="AG123" s="124">
        <v>232236.35</v>
      </c>
      <c r="AK123" s="85">
        <f t="shared" si="7"/>
        <v>516946.73</v>
      </c>
      <c r="AL123" s="21">
        <f t="shared" si="8"/>
        <v>28961.43</v>
      </c>
      <c r="AM123" s="86">
        <f t="shared" si="9"/>
        <v>487985.3</v>
      </c>
      <c r="AN123" s="24">
        <f t="shared" si="10"/>
        <v>3870812.51</v>
      </c>
      <c r="AO123" s="25">
        <f t="shared" si="11"/>
        <v>3317051.37</v>
      </c>
      <c r="AP123" s="16">
        <f t="shared" si="12"/>
        <v>553761.13999999966</v>
      </c>
    </row>
    <row r="124" spans="1:42" ht="15" thickBot="1" x14ac:dyDescent="0.25">
      <c r="A124" s="62" t="s">
        <v>39</v>
      </c>
      <c r="B124" s="62" t="s">
        <v>40</v>
      </c>
      <c r="C124" s="88">
        <v>1456</v>
      </c>
      <c r="D124" s="89" t="s">
        <v>930</v>
      </c>
      <c r="E124" s="56" t="s">
        <v>1678</v>
      </c>
      <c r="F124" s="272">
        <v>129164.23</v>
      </c>
      <c r="G124" s="272">
        <v>73900</v>
      </c>
      <c r="H124" s="272">
        <v>52575.6</v>
      </c>
      <c r="J124" s="56">
        <v>-116853</v>
      </c>
      <c r="K124" s="56">
        <v>237.07</v>
      </c>
      <c r="N124" s="276">
        <v>25600</v>
      </c>
      <c r="P124" s="276">
        <v>106000</v>
      </c>
      <c r="T124" s="56">
        <v>2682156.09</v>
      </c>
      <c r="U124" s="100">
        <v>849581.81</v>
      </c>
      <c r="W124" s="100">
        <v>131.44999999999999</v>
      </c>
      <c r="Y124" s="100">
        <v>332469.90000000002</v>
      </c>
      <c r="AA124" s="100">
        <v>88000</v>
      </c>
      <c r="AB124" s="124">
        <v>759634.9</v>
      </c>
      <c r="AD124" s="124">
        <v>1740</v>
      </c>
      <c r="AF124" s="124">
        <v>448817.01</v>
      </c>
      <c r="AG124" s="124">
        <v>131616.09</v>
      </c>
      <c r="AK124" s="85">
        <f t="shared" si="7"/>
        <v>255639.83</v>
      </c>
      <c r="AL124" s="21">
        <f t="shared" si="8"/>
        <v>131600</v>
      </c>
      <c r="AM124" s="86">
        <f t="shared" si="9"/>
        <v>124039.82999999999</v>
      </c>
      <c r="AN124" s="24">
        <f t="shared" si="10"/>
        <v>1270183.1600000001</v>
      </c>
      <c r="AO124" s="25">
        <f t="shared" si="11"/>
        <v>1341808.0000000002</v>
      </c>
      <c r="AP124" s="16">
        <f t="shared" si="12"/>
        <v>-71624.840000000084</v>
      </c>
    </row>
    <row r="125" spans="1:42" ht="15" thickBot="1" x14ac:dyDescent="0.25">
      <c r="A125" s="62" t="s">
        <v>39</v>
      </c>
      <c r="B125" s="62" t="s">
        <v>40</v>
      </c>
      <c r="C125" s="88">
        <v>2839</v>
      </c>
      <c r="D125" s="89" t="s">
        <v>931</v>
      </c>
      <c r="E125" s="56" t="s">
        <v>1679</v>
      </c>
      <c r="F125" s="272">
        <v>318654.7</v>
      </c>
      <c r="G125" s="272">
        <v>3200</v>
      </c>
      <c r="H125" s="272">
        <v>46294.720000000001</v>
      </c>
      <c r="J125" s="56">
        <v>632082.99</v>
      </c>
      <c r="K125" s="56">
        <v>49473.42</v>
      </c>
      <c r="M125" s="276">
        <v>0</v>
      </c>
      <c r="N125" s="276">
        <v>62531.3</v>
      </c>
      <c r="O125" s="276">
        <v>250</v>
      </c>
      <c r="Q125" s="56">
        <v>65000</v>
      </c>
      <c r="T125" s="56">
        <v>2132666.9300000002</v>
      </c>
      <c r="U125" s="100">
        <v>910643.52</v>
      </c>
      <c r="W125" s="100">
        <v>406.36</v>
      </c>
      <c r="Y125" s="100">
        <v>233740</v>
      </c>
      <c r="AA125" s="100">
        <v>22000</v>
      </c>
      <c r="AB125" s="124">
        <v>514520</v>
      </c>
      <c r="AF125" s="124">
        <v>584231.88</v>
      </c>
      <c r="AG125" s="124">
        <v>93380.5</v>
      </c>
      <c r="AK125" s="85">
        <f t="shared" si="7"/>
        <v>368149.42000000004</v>
      </c>
      <c r="AL125" s="21">
        <f t="shared" si="8"/>
        <v>62781.3</v>
      </c>
      <c r="AM125" s="86">
        <f t="shared" si="9"/>
        <v>305368.12000000005</v>
      </c>
      <c r="AN125" s="24">
        <f t="shared" si="10"/>
        <v>1166789.8799999999</v>
      </c>
      <c r="AO125" s="25">
        <f t="shared" si="11"/>
        <v>1192132.3799999999</v>
      </c>
      <c r="AP125" s="16">
        <f t="shared" si="12"/>
        <v>-25342.5</v>
      </c>
    </row>
    <row r="126" spans="1:42" ht="15" thickBot="1" x14ac:dyDescent="0.25">
      <c r="A126" s="62" t="s">
        <v>39</v>
      </c>
      <c r="B126" s="62" t="s">
        <v>40</v>
      </c>
      <c r="C126" s="88">
        <v>4801</v>
      </c>
      <c r="D126" s="89" t="s">
        <v>932</v>
      </c>
      <c r="E126" s="56" t="s">
        <v>1680</v>
      </c>
      <c r="F126" s="272">
        <v>898495.67</v>
      </c>
      <c r="G126" s="272">
        <v>28881.46</v>
      </c>
      <c r="H126" s="272">
        <v>65283.88</v>
      </c>
      <c r="J126" s="56">
        <v>955490.87</v>
      </c>
      <c r="K126" s="56">
        <v>306807.08</v>
      </c>
      <c r="M126" s="276">
        <v>0</v>
      </c>
      <c r="N126" s="276">
        <v>51425.7</v>
      </c>
      <c r="P126" s="276">
        <v>45001</v>
      </c>
      <c r="Q126" s="56">
        <v>100000</v>
      </c>
      <c r="T126" s="56">
        <v>2748053.22</v>
      </c>
      <c r="U126" s="100">
        <v>1923899.67</v>
      </c>
      <c r="V126" s="100">
        <v>60000</v>
      </c>
      <c r="W126" s="100">
        <v>679.39</v>
      </c>
      <c r="Y126" s="100">
        <v>1188271</v>
      </c>
      <c r="AA126" s="100">
        <v>172800</v>
      </c>
      <c r="AB126" s="124">
        <v>1991301</v>
      </c>
      <c r="AF126" s="124">
        <v>855864.23</v>
      </c>
      <c r="AG126" s="124">
        <v>141583.42000000001</v>
      </c>
      <c r="AJ126" s="124">
        <v>500</v>
      </c>
      <c r="AK126" s="85">
        <f t="shared" si="7"/>
        <v>992661.01</v>
      </c>
      <c r="AL126" s="21">
        <f t="shared" si="8"/>
        <v>96426.7</v>
      </c>
      <c r="AM126" s="86">
        <f t="shared" si="9"/>
        <v>896234.31</v>
      </c>
      <c r="AN126" s="24">
        <f t="shared" si="10"/>
        <v>3345650.0599999996</v>
      </c>
      <c r="AO126" s="25">
        <f t="shared" si="11"/>
        <v>2989248.65</v>
      </c>
      <c r="AP126" s="16">
        <f t="shared" si="12"/>
        <v>356401.40999999968</v>
      </c>
    </row>
    <row r="127" spans="1:42" ht="15" thickBot="1" x14ac:dyDescent="0.25">
      <c r="A127" s="62" t="s">
        <v>39</v>
      </c>
      <c r="B127" s="62" t="s">
        <v>40</v>
      </c>
      <c r="C127" s="88">
        <v>3761</v>
      </c>
      <c r="D127" s="89" t="s">
        <v>933</v>
      </c>
      <c r="E127" s="56" t="s">
        <v>1681</v>
      </c>
      <c r="F127" s="272">
        <v>875862.88</v>
      </c>
      <c r="G127" s="272">
        <v>20150.25</v>
      </c>
      <c r="H127" s="272">
        <v>38553.519999999997</v>
      </c>
      <c r="J127" s="56">
        <v>292712.88</v>
      </c>
      <c r="K127" s="56">
        <v>570013.80000000005</v>
      </c>
      <c r="M127" s="276">
        <v>2800</v>
      </c>
      <c r="N127" s="276">
        <v>54016.33</v>
      </c>
      <c r="P127" s="276">
        <v>5180</v>
      </c>
      <c r="R127" s="56">
        <v>592794.93999999994</v>
      </c>
      <c r="T127" s="56">
        <v>2326269.85</v>
      </c>
      <c r="U127" s="100">
        <v>1289072.0900000001</v>
      </c>
      <c r="V127" s="100">
        <v>78700</v>
      </c>
      <c r="W127" s="100">
        <v>1391.44</v>
      </c>
      <c r="Y127" s="100">
        <v>581045.5</v>
      </c>
      <c r="AA127" s="100">
        <v>88000</v>
      </c>
      <c r="AB127" s="124">
        <v>1163605.5</v>
      </c>
      <c r="AF127" s="124">
        <v>632125.93999999994</v>
      </c>
      <c r="AG127" s="124">
        <v>82895.42</v>
      </c>
      <c r="AJ127" s="124">
        <v>500</v>
      </c>
      <c r="AK127" s="85">
        <f t="shared" si="7"/>
        <v>934566.65</v>
      </c>
      <c r="AL127" s="21">
        <f t="shared" si="8"/>
        <v>61996.33</v>
      </c>
      <c r="AM127" s="86">
        <f t="shared" si="9"/>
        <v>872570.32000000007</v>
      </c>
      <c r="AN127" s="24">
        <f t="shared" si="10"/>
        <v>2038209.03</v>
      </c>
      <c r="AO127" s="25">
        <f t="shared" si="11"/>
        <v>1879126.8599999999</v>
      </c>
      <c r="AP127" s="16">
        <f t="shared" si="12"/>
        <v>159082.17000000016</v>
      </c>
    </row>
    <row r="128" spans="1:42" ht="15" thickBot="1" x14ac:dyDescent="0.25">
      <c r="A128" s="62" t="s">
        <v>39</v>
      </c>
      <c r="B128" s="62" t="s">
        <v>40</v>
      </c>
      <c r="C128" s="88">
        <v>4191</v>
      </c>
      <c r="D128" s="89" t="s">
        <v>934</v>
      </c>
      <c r="E128" s="56" t="s">
        <v>1682</v>
      </c>
      <c r="F128" s="272">
        <v>206399.84</v>
      </c>
      <c r="G128" s="272">
        <v>34606.25</v>
      </c>
      <c r="H128" s="272">
        <v>55668.13</v>
      </c>
      <c r="J128" s="56">
        <v>2328286.0499999998</v>
      </c>
      <c r="K128" s="56">
        <v>117540.21</v>
      </c>
      <c r="N128" s="276">
        <v>10516.67</v>
      </c>
      <c r="P128" s="276">
        <v>25.25</v>
      </c>
      <c r="T128" s="56">
        <v>3580405.02</v>
      </c>
      <c r="U128" s="100">
        <v>1187229.75</v>
      </c>
      <c r="W128" s="100">
        <v>124.72</v>
      </c>
      <c r="Y128" s="100">
        <v>1229410</v>
      </c>
      <c r="AA128" s="100">
        <v>264480</v>
      </c>
      <c r="AB128" s="124">
        <v>1716380</v>
      </c>
      <c r="AF128" s="124">
        <v>520194.52</v>
      </c>
      <c r="AG128" s="124">
        <v>78528.47</v>
      </c>
      <c r="AJ128" s="124">
        <v>2000</v>
      </c>
      <c r="AK128" s="85">
        <f t="shared" si="7"/>
        <v>296674.21999999997</v>
      </c>
      <c r="AL128" s="21">
        <f t="shared" si="8"/>
        <v>10541.92</v>
      </c>
      <c r="AM128" s="86">
        <f t="shared" si="9"/>
        <v>286132.3</v>
      </c>
      <c r="AN128" s="24">
        <f t="shared" si="10"/>
        <v>2681244.4699999997</v>
      </c>
      <c r="AO128" s="25">
        <f t="shared" si="11"/>
        <v>2317102.9900000002</v>
      </c>
      <c r="AP128" s="16">
        <f t="shared" si="12"/>
        <v>364141.47999999952</v>
      </c>
    </row>
    <row r="129" spans="1:42" ht="15" thickBot="1" x14ac:dyDescent="0.25">
      <c r="A129" s="62" t="s">
        <v>39</v>
      </c>
      <c r="B129" s="62" t="s">
        <v>40</v>
      </c>
      <c r="C129" s="88">
        <v>1988</v>
      </c>
      <c r="D129" s="89" t="s">
        <v>935</v>
      </c>
      <c r="E129" s="56" t="s">
        <v>1683</v>
      </c>
      <c r="F129" s="272">
        <v>760309.42</v>
      </c>
      <c r="G129" s="272">
        <v>25000</v>
      </c>
      <c r="H129" s="272">
        <v>64571.48</v>
      </c>
      <c r="J129" s="56">
        <v>458939.58</v>
      </c>
      <c r="K129" s="56">
        <v>44135.82</v>
      </c>
      <c r="N129" s="276">
        <v>142000</v>
      </c>
      <c r="P129" s="276">
        <v>150000</v>
      </c>
      <c r="R129" s="56">
        <v>1143371.24</v>
      </c>
      <c r="T129" s="56">
        <v>2242898.44</v>
      </c>
      <c r="U129" s="100">
        <v>677180.16</v>
      </c>
      <c r="W129" s="100">
        <v>1247.93</v>
      </c>
      <c r="Y129" s="100">
        <v>1457360</v>
      </c>
      <c r="AA129" s="100">
        <v>57187.82</v>
      </c>
      <c r="AB129" s="124">
        <v>1709150</v>
      </c>
      <c r="AF129" s="124">
        <v>612030.85</v>
      </c>
      <c r="AG129" s="124">
        <v>86058.5</v>
      </c>
      <c r="AJ129" s="124">
        <v>7375</v>
      </c>
      <c r="AK129" s="85">
        <f t="shared" si="7"/>
        <v>849880.9</v>
      </c>
      <c r="AL129" s="21">
        <f t="shared" si="8"/>
        <v>292000</v>
      </c>
      <c r="AM129" s="86">
        <f t="shared" si="9"/>
        <v>557880.9</v>
      </c>
      <c r="AN129" s="24">
        <f t="shared" si="10"/>
        <v>2192975.9099999997</v>
      </c>
      <c r="AO129" s="25">
        <f t="shared" si="11"/>
        <v>2414614.35</v>
      </c>
      <c r="AP129" s="16">
        <f t="shared" si="12"/>
        <v>-221638.44000000041</v>
      </c>
    </row>
    <row r="130" spans="1:42" ht="15" thickBot="1" x14ac:dyDescent="0.25">
      <c r="A130" s="62" t="s">
        <v>39</v>
      </c>
      <c r="B130" s="62" t="s">
        <v>40</v>
      </c>
      <c r="C130" s="88">
        <v>2809</v>
      </c>
      <c r="D130" s="89" t="s">
        <v>936</v>
      </c>
      <c r="E130" s="56" t="s">
        <v>1760</v>
      </c>
      <c r="F130" s="272">
        <v>201214.26</v>
      </c>
      <c r="G130" s="272">
        <v>25000</v>
      </c>
      <c r="H130" s="272">
        <v>41532.68</v>
      </c>
      <c r="J130" s="56">
        <v>1375844</v>
      </c>
      <c r="K130" s="56">
        <v>656319.02</v>
      </c>
      <c r="N130" s="276">
        <v>43294.41</v>
      </c>
      <c r="P130" s="276">
        <v>15000</v>
      </c>
      <c r="R130" s="56">
        <v>-2920440.32</v>
      </c>
      <c r="T130" s="56">
        <v>3888577.01</v>
      </c>
      <c r="U130" s="100">
        <v>1077745.82</v>
      </c>
      <c r="V130" s="100">
        <v>78000</v>
      </c>
      <c r="W130" s="100">
        <v>335.44</v>
      </c>
      <c r="Y130" s="100">
        <v>981882.5</v>
      </c>
      <c r="AA130" s="100">
        <v>65400</v>
      </c>
      <c r="AB130" s="124">
        <v>1297622.5</v>
      </c>
      <c r="AF130" s="124">
        <v>895101.02</v>
      </c>
      <c r="AG130" s="124">
        <v>34680</v>
      </c>
      <c r="AI130" s="124">
        <v>1840</v>
      </c>
      <c r="AK130" s="85">
        <f t="shared" si="7"/>
        <v>267746.94</v>
      </c>
      <c r="AL130" s="21">
        <f t="shared" si="8"/>
        <v>58294.41</v>
      </c>
      <c r="AM130" s="86">
        <f t="shared" si="9"/>
        <v>209452.53</v>
      </c>
      <c r="AN130" s="24">
        <f t="shared" si="10"/>
        <v>2203363.7599999998</v>
      </c>
      <c r="AO130" s="25">
        <f t="shared" si="11"/>
        <v>2229243.52</v>
      </c>
      <c r="AP130" s="16">
        <f t="shared" si="12"/>
        <v>-25879.760000000242</v>
      </c>
    </row>
    <row r="131" spans="1:42" ht="15" thickBot="1" x14ac:dyDescent="0.25">
      <c r="A131" s="62" t="s">
        <v>39</v>
      </c>
      <c r="B131" s="62" t="s">
        <v>40</v>
      </c>
      <c r="C131" s="88">
        <v>2809</v>
      </c>
      <c r="D131" s="89" t="s">
        <v>937</v>
      </c>
      <c r="E131" s="56" t="s">
        <v>1761</v>
      </c>
      <c r="F131" s="272">
        <v>184426.35</v>
      </c>
      <c r="G131" s="272">
        <v>30700</v>
      </c>
      <c r="H131" s="272">
        <v>3063.25</v>
      </c>
      <c r="J131" s="56">
        <v>1182854.6399999999</v>
      </c>
      <c r="K131" s="56">
        <v>426098.14</v>
      </c>
      <c r="N131" s="276">
        <v>37400</v>
      </c>
      <c r="O131" s="276">
        <v>296106.44</v>
      </c>
      <c r="Q131" s="56">
        <v>0</v>
      </c>
      <c r="R131" s="56">
        <v>-2803193.59</v>
      </c>
      <c r="T131" s="56">
        <v>3397782.5</v>
      </c>
      <c r="U131" s="100">
        <v>1000081.82</v>
      </c>
      <c r="V131" s="100">
        <v>76600</v>
      </c>
      <c r="W131" s="100">
        <v>199.6</v>
      </c>
      <c r="Y131" s="100">
        <v>625080</v>
      </c>
      <c r="AA131" s="100">
        <v>25200</v>
      </c>
      <c r="AB131" s="124">
        <v>1020638</v>
      </c>
      <c r="AF131" s="124">
        <v>535826.9</v>
      </c>
      <c r="AG131" s="124">
        <v>281626.14</v>
      </c>
      <c r="AJ131" s="124">
        <v>2000</v>
      </c>
      <c r="AK131" s="85">
        <f t="shared" si="7"/>
        <v>218189.6</v>
      </c>
      <c r="AL131" s="21">
        <f t="shared" si="8"/>
        <v>333506.44</v>
      </c>
      <c r="AM131" s="86">
        <f t="shared" si="9"/>
        <v>-115316.84</v>
      </c>
      <c r="AN131" s="24">
        <f t="shared" si="10"/>
        <v>1727161.42</v>
      </c>
      <c r="AO131" s="25">
        <f t="shared" si="11"/>
        <v>1840091.04</v>
      </c>
      <c r="AP131" s="16">
        <f t="shared" si="12"/>
        <v>-112929.62000000011</v>
      </c>
    </row>
    <row r="132" spans="1:42" ht="15" thickBot="1" x14ac:dyDescent="0.25">
      <c r="A132" s="62" t="s">
        <v>328</v>
      </c>
      <c r="B132" s="62" t="s">
        <v>49</v>
      </c>
      <c r="C132" s="88">
        <v>8788</v>
      </c>
      <c r="D132" s="89" t="s">
        <v>938</v>
      </c>
      <c r="E132" s="56" t="s">
        <v>1684</v>
      </c>
      <c r="F132" s="272">
        <v>144496.29999999999</v>
      </c>
      <c r="G132" s="272">
        <v>52399</v>
      </c>
      <c r="H132" s="272">
        <v>194029.49</v>
      </c>
      <c r="J132" s="56">
        <v>719267.22</v>
      </c>
      <c r="K132" s="56">
        <v>147651.10999999999</v>
      </c>
      <c r="M132" s="276">
        <v>10000</v>
      </c>
      <c r="N132" s="276">
        <v>53349.7</v>
      </c>
      <c r="P132" s="276">
        <v>3073</v>
      </c>
      <c r="Q132" s="56">
        <v>75710</v>
      </c>
      <c r="S132" s="56">
        <v>-52278.29</v>
      </c>
      <c r="T132" s="56">
        <v>3801436</v>
      </c>
      <c r="U132" s="100">
        <v>1927941.19</v>
      </c>
      <c r="V132" s="100">
        <v>152400</v>
      </c>
      <c r="W132" s="100">
        <v>243.41</v>
      </c>
      <c r="Y132" s="100">
        <v>907240.4</v>
      </c>
      <c r="AA132" s="100">
        <v>327899.34999999998</v>
      </c>
      <c r="AB132" s="124">
        <v>1901210.4</v>
      </c>
      <c r="AE132" s="124">
        <v>7356</v>
      </c>
      <c r="AF132" s="124">
        <v>1167969.3600000001</v>
      </c>
      <c r="AG132" s="124">
        <v>197794.48</v>
      </c>
      <c r="AK132" s="85">
        <f t="shared" ref="AK132:AK195" si="13">SUM(F132:I132)</f>
        <v>390924.79</v>
      </c>
      <c r="AL132" s="21">
        <f t="shared" si="8"/>
        <v>66422.7</v>
      </c>
      <c r="AM132" s="86">
        <f t="shared" si="9"/>
        <v>324502.08999999997</v>
      </c>
      <c r="AN132" s="24">
        <f t="shared" si="10"/>
        <v>3315724.35</v>
      </c>
      <c r="AO132" s="25">
        <f t="shared" si="11"/>
        <v>3274330.2399999998</v>
      </c>
      <c r="AP132" s="16">
        <f t="shared" si="12"/>
        <v>41394.110000000335</v>
      </c>
    </row>
    <row r="133" spans="1:42" ht="15" thickBot="1" x14ac:dyDescent="0.25">
      <c r="A133" s="62" t="s">
        <v>328</v>
      </c>
      <c r="B133" s="62" t="s">
        <v>49</v>
      </c>
      <c r="C133" s="88">
        <v>4890</v>
      </c>
      <c r="D133" s="89" t="s">
        <v>939</v>
      </c>
      <c r="E133" s="56" t="s">
        <v>1685</v>
      </c>
      <c r="F133" s="272">
        <v>282051.05</v>
      </c>
      <c r="G133" s="272">
        <v>97239.87</v>
      </c>
      <c r="H133" s="272">
        <v>149406.28</v>
      </c>
      <c r="J133" s="56">
        <v>455833.37</v>
      </c>
      <c r="K133" s="56">
        <v>18459.89</v>
      </c>
      <c r="M133" s="276">
        <v>0</v>
      </c>
      <c r="N133" s="276">
        <v>54484.3</v>
      </c>
      <c r="P133" s="276">
        <v>4424</v>
      </c>
      <c r="Q133" s="56">
        <v>269630</v>
      </c>
      <c r="S133" s="56">
        <v>-19806.77</v>
      </c>
      <c r="T133" s="56">
        <v>2453088.7400000002</v>
      </c>
      <c r="U133" s="100">
        <v>1437766.26</v>
      </c>
      <c r="V133" s="100">
        <v>22700</v>
      </c>
      <c r="W133" s="100">
        <v>702.47</v>
      </c>
      <c r="Y133" s="100">
        <v>1433735.5</v>
      </c>
      <c r="AA133" s="100">
        <v>344478.7</v>
      </c>
      <c r="AB133" s="124">
        <v>2101750.5</v>
      </c>
      <c r="AD133" s="124">
        <v>29555</v>
      </c>
      <c r="AF133" s="124">
        <v>1159346.8</v>
      </c>
      <c r="AG133" s="124">
        <v>223714.79</v>
      </c>
      <c r="AK133" s="85">
        <f t="shared" si="13"/>
        <v>528697.19999999995</v>
      </c>
      <c r="AL133" s="21">
        <f t="shared" ref="AL133:AL196" si="14">SUM(M133:P133)</f>
        <v>58908.3</v>
      </c>
      <c r="AM133" s="86">
        <f t="shared" ref="AM133:AM196" si="15">AK133-AL133</f>
        <v>469788.89999999997</v>
      </c>
      <c r="AN133" s="24">
        <f t="shared" ref="AN133:AN196" si="16">SUM(U133:AA133)</f>
        <v>3239382.93</v>
      </c>
      <c r="AO133" s="25">
        <f t="shared" ref="AO133:AO196" si="17">SUM(AB133:AJ133)</f>
        <v>3514367.09</v>
      </c>
      <c r="AP133" s="16">
        <f t="shared" ref="AP133:AP196" si="18">AN133-AO133</f>
        <v>-274984.15999999968</v>
      </c>
    </row>
    <row r="134" spans="1:42" ht="15" thickBot="1" x14ac:dyDescent="0.25">
      <c r="A134" s="62" t="s">
        <v>328</v>
      </c>
      <c r="B134" s="62" t="s">
        <v>49</v>
      </c>
      <c r="C134" s="88">
        <v>8526</v>
      </c>
      <c r="D134" s="89" t="s">
        <v>940</v>
      </c>
      <c r="E134" s="56" t="s">
        <v>1686</v>
      </c>
      <c r="F134" s="272">
        <v>474488.21</v>
      </c>
      <c r="G134" s="272">
        <v>166811.79999999999</v>
      </c>
      <c r="H134" s="272">
        <v>219199.65</v>
      </c>
      <c r="J134" s="56">
        <v>382506.13</v>
      </c>
      <c r="K134" s="56">
        <v>644915.14</v>
      </c>
      <c r="M134" s="276">
        <v>18680</v>
      </c>
      <c r="N134" s="276">
        <v>51119.66</v>
      </c>
      <c r="P134" s="276">
        <v>4376</v>
      </c>
      <c r="Q134" s="56">
        <v>27600</v>
      </c>
      <c r="S134" s="56">
        <v>-58850.69</v>
      </c>
      <c r="T134" s="56">
        <v>3154882.42</v>
      </c>
      <c r="U134" s="100">
        <v>3652222.15</v>
      </c>
      <c r="W134" s="100">
        <v>1053.49</v>
      </c>
      <c r="Y134" s="100">
        <v>1482502.5</v>
      </c>
      <c r="AA134" s="100">
        <v>782664.1</v>
      </c>
      <c r="AB134" s="124">
        <v>2690052.5</v>
      </c>
      <c r="AD134" s="124">
        <v>9160</v>
      </c>
      <c r="AF134" s="124">
        <v>1391150.11</v>
      </c>
      <c r="AG134" s="124">
        <v>80085.960000000006</v>
      </c>
      <c r="AK134" s="85">
        <f t="shared" si="13"/>
        <v>860499.66</v>
      </c>
      <c r="AL134" s="21">
        <f t="shared" si="14"/>
        <v>74175.66</v>
      </c>
      <c r="AM134" s="86">
        <f t="shared" si="15"/>
        <v>786324</v>
      </c>
      <c r="AN134" s="24">
        <f t="shared" si="16"/>
        <v>5918442.2400000002</v>
      </c>
      <c r="AO134" s="25">
        <f t="shared" si="17"/>
        <v>4170448.5700000003</v>
      </c>
      <c r="AP134" s="16">
        <f t="shared" si="18"/>
        <v>1747993.67</v>
      </c>
    </row>
    <row r="135" spans="1:42" ht="15" thickBot="1" x14ac:dyDescent="0.25">
      <c r="A135" s="62" t="s">
        <v>328</v>
      </c>
      <c r="B135" s="62" t="s">
        <v>49</v>
      </c>
      <c r="C135" s="88">
        <v>6442</v>
      </c>
      <c r="D135" s="89" t="s">
        <v>941</v>
      </c>
      <c r="E135" s="56" t="s">
        <v>1687</v>
      </c>
      <c r="F135" s="272">
        <v>202493.94</v>
      </c>
      <c r="G135" s="272">
        <v>70393.27</v>
      </c>
      <c r="H135" s="272">
        <v>214863.18</v>
      </c>
      <c r="J135" s="56">
        <v>317680.88</v>
      </c>
      <c r="K135" s="56">
        <v>40765.5</v>
      </c>
      <c r="M135" s="276">
        <v>0</v>
      </c>
      <c r="N135" s="276">
        <v>38565.4</v>
      </c>
      <c r="P135" s="276">
        <v>1950</v>
      </c>
      <c r="Q135" s="56">
        <v>106640</v>
      </c>
      <c r="T135" s="56">
        <v>2689973.6</v>
      </c>
      <c r="U135" s="100">
        <v>2503388.34</v>
      </c>
      <c r="W135" s="100">
        <v>586.16999999999996</v>
      </c>
      <c r="Y135" s="100">
        <v>980569.7</v>
      </c>
      <c r="AA135" s="100">
        <v>285000</v>
      </c>
      <c r="AB135" s="124">
        <v>1532419.7</v>
      </c>
      <c r="AD135" s="124">
        <v>13289</v>
      </c>
      <c r="AF135" s="124">
        <v>1094312.52</v>
      </c>
      <c r="AG135" s="124">
        <v>110382.03</v>
      </c>
      <c r="AK135" s="85">
        <f t="shared" si="13"/>
        <v>487750.39</v>
      </c>
      <c r="AL135" s="21">
        <f t="shared" si="14"/>
        <v>40515.4</v>
      </c>
      <c r="AM135" s="86">
        <f t="shared" si="15"/>
        <v>447234.99</v>
      </c>
      <c r="AN135" s="24">
        <f t="shared" si="16"/>
        <v>3769544.21</v>
      </c>
      <c r="AO135" s="25">
        <f t="shared" si="17"/>
        <v>2750403.2499999995</v>
      </c>
      <c r="AP135" s="16">
        <f t="shared" si="18"/>
        <v>1019140.9600000004</v>
      </c>
    </row>
    <row r="136" spans="1:42" ht="15" thickBot="1" x14ac:dyDescent="0.25">
      <c r="A136" s="62" t="s">
        <v>328</v>
      </c>
      <c r="B136" s="62" t="s">
        <v>49</v>
      </c>
      <c r="C136" s="88">
        <v>3652</v>
      </c>
      <c r="D136" s="89" t="s">
        <v>942</v>
      </c>
      <c r="E136" s="56" t="s">
        <v>1688</v>
      </c>
      <c r="F136" s="272">
        <v>295296.95</v>
      </c>
      <c r="G136" s="272">
        <v>27892.5</v>
      </c>
      <c r="H136" s="272">
        <v>144655.16</v>
      </c>
      <c r="J136" s="56">
        <v>774020.76</v>
      </c>
      <c r="K136" s="56">
        <v>32318.92</v>
      </c>
      <c r="M136" s="276">
        <v>16775</v>
      </c>
      <c r="N136" s="276">
        <v>62329.65</v>
      </c>
      <c r="P136" s="276">
        <v>1963</v>
      </c>
      <c r="Q136" s="56">
        <v>126600</v>
      </c>
      <c r="S136" s="56">
        <v>-121609.95</v>
      </c>
      <c r="T136" s="56">
        <v>2072080.16</v>
      </c>
      <c r="U136" s="100">
        <v>1243512.3500000001</v>
      </c>
      <c r="W136" s="100">
        <v>904.47</v>
      </c>
      <c r="Y136" s="100">
        <v>640647.1</v>
      </c>
      <c r="AA136" s="100">
        <v>275601.42</v>
      </c>
      <c r="AB136" s="124">
        <v>1166197.1000000001</v>
      </c>
      <c r="AD136" s="124">
        <v>4870</v>
      </c>
      <c r="AF136" s="124">
        <v>1137959.97</v>
      </c>
      <c r="AG136" s="124">
        <v>131815.76999999999</v>
      </c>
      <c r="AK136" s="85">
        <f t="shared" si="13"/>
        <v>467844.61</v>
      </c>
      <c r="AL136" s="21">
        <f t="shared" si="14"/>
        <v>81067.649999999994</v>
      </c>
      <c r="AM136" s="86">
        <f t="shared" si="15"/>
        <v>386776.95999999996</v>
      </c>
      <c r="AN136" s="24">
        <f t="shared" si="16"/>
        <v>2160665.34</v>
      </c>
      <c r="AO136" s="25">
        <f t="shared" si="17"/>
        <v>2440842.8400000003</v>
      </c>
      <c r="AP136" s="16">
        <f t="shared" si="18"/>
        <v>-280177.50000000047</v>
      </c>
    </row>
    <row r="137" spans="1:42" ht="15" thickBot="1" x14ac:dyDescent="0.25">
      <c r="A137" s="62" t="s">
        <v>328</v>
      </c>
      <c r="B137" s="62" t="s">
        <v>49</v>
      </c>
      <c r="C137" s="88">
        <v>7302</v>
      </c>
      <c r="D137" s="89" t="s">
        <v>943</v>
      </c>
      <c r="E137" s="56" t="s">
        <v>1689</v>
      </c>
      <c r="F137" s="272">
        <v>175085.9</v>
      </c>
      <c r="G137" s="272">
        <v>16581.5</v>
      </c>
      <c r="H137" s="272">
        <v>414193.53</v>
      </c>
      <c r="J137" s="56">
        <v>452490.77</v>
      </c>
      <c r="K137" s="56">
        <v>47111.5</v>
      </c>
      <c r="N137" s="276">
        <v>47357.05</v>
      </c>
      <c r="P137" s="276">
        <v>3241</v>
      </c>
      <c r="Q137" s="56">
        <v>194205</v>
      </c>
      <c r="S137" s="56">
        <v>7361.09</v>
      </c>
      <c r="T137" s="56">
        <v>3517785.78</v>
      </c>
      <c r="U137" s="100">
        <v>1771341.46</v>
      </c>
      <c r="V137" s="100">
        <v>61800</v>
      </c>
      <c r="W137" s="100">
        <v>178.69</v>
      </c>
      <c r="Y137" s="100">
        <v>1458805</v>
      </c>
      <c r="AA137" s="100">
        <v>311216.37</v>
      </c>
      <c r="AB137" s="124">
        <v>2336430</v>
      </c>
      <c r="AD137" s="124">
        <v>17990</v>
      </c>
      <c r="AF137" s="124">
        <v>1032669.85</v>
      </c>
      <c r="AG137" s="124">
        <v>76443.199999999997</v>
      </c>
      <c r="AK137" s="85">
        <f t="shared" si="13"/>
        <v>605860.93000000005</v>
      </c>
      <c r="AL137" s="21">
        <f t="shared" si="14"/>
        <v>50598.05</v>
      </c>
      <c r="AM137" s="86">
        <f t="shared" si="15"/>
        <v>555262.88</v>
      </c>
      <c r="AN137" s="24">
        <f t="shared" si="16"/>
        <v>3603341.52</v>
      </c>
      <c r="AO137" s="25">
        <f t="shared" si="17"/>
        <v>3463533.0500000003</v>
      </c>
      <c r="AP137" s="16">
        <f t="shared" si="18"/>
        <v>139808.46999999974</v>
      </c>
    </row>
    <row r="138" spans="1:42" ht="15" thickBot="1" x14ac:dyDescent="0.25">
      <c r="A138" s="62" t="s">
        <v>328</v>
      </c>
      <c r="B138" s="62" t="s">
        <v>49</v>
      </c>
      <c r="C138" s="88">
        <v>3122</v>
      </c>
      <c r="D138" s="89" t="s">
        <v>944</v>
      </c>
      <c r="E138" s="56" t="s">
        <v>1690</v>
      </c>
      <c r="F138" s="272">
        <v>238828.28</v>
      </c>
      <c r="G138" s="272">
        <v>203023</v>
      </c>
      <c r="H138" s="272">
        <v>343475.34</v>
      </c>
      <c r="J138" s="56">
        <v>1162551.3500000001</v>
      </c>
      <c r="K138" s="56">
        <v>90962.42</v>
      </c>
      <c r="M138" s="276">
        <v>69860</v>
      </c>
      <c r="N138" s="276">
        <v>37208.199999999997</v>
      </c>
      <c r="P138" s="276">
        <v>1998</v>
      </c>
      <c r="Q138" s="56">
        <v>369383.6</v>
      </c>
      <c r="S138" s="56">
        <v>-19186.330000000002</v>
      </c>
      <c r="T138" s="56">
        <v>2461639.23</v>
      </c>
      <c r="U138" s="100">
        <v>1260739.92</v>
      </c>
      <c r="V138" s="100">
        <v>32500</v>
      </c>
      <c r="W138" s="100">
        <v>1043.0899999999999</v>
      </c>
      <c r="Y138" s="100">
        <v>1659153.5</v>
      </c>
      <c r="AA138" s="100">
        <v>446545</v>
      </c>
      <c r="AB138" s="124">
        <v>2196541.5</v>
      </c>
      <c r="AD138" s="124">
        <v>9020</v>
      </c>
      <c r="AF138" s="124">
        <v>1040289.9</v>
      </c>
      <c r="AG138" s="124">
        <v>133575.23000000001</v>
      </c>
      <c r="AK138" s="85">
        <f t="shared" si="13"/>
        <v>785326.62000000011</v>
      </c>
      <c r="AL138" s="21">
        <f t="shared" si="14"/>
        <v>109066.2</v>
      </c>
      <c r="AM138" s="86">
        <f t="shared" si="15"/>
        <v>676260.42000000016</v>
      </c>
      <c r="AN138" s="24">
        <f t="shared" si="16"/>
        <v>3399981.51</v>
      </c>
      <c r="AO138" s="25">
        <f t="shared" si="17"/>
        <v>3379426.63</v>
      </c>
      <c r="AP138" s="16">
        <f t="shared" si="18"/>
        <v>20554.879999999888</v>
      </c>
    </row>
    <row r="139" spans="1:42" ht="15" thickBot="1" x14ac:dyDescent="0.25">
      <c r="A139" s="62" t="s">
        <v>328</v>
      </c>
      <c r="B139" s="62" t="s">
        <v>49</v>
      </c>
      <c r="C139" s="88">
        <v>3540</v>
      </c>
      <c r="D139" s="89" t="s">
        <v>945</v>
      </c>
      <c r="E139" s="56" t="s">
        <v>1691</v>
      </c>
      <c r="F139" s="272">
        <v>81373.2</v>
      </c>
      <c r="G139" s="272">
        <v>33959</v>
      </c>
      <c r="H139" s="272">
        <v>234247.61</v>
      </c>
      <c r="J139" s="56">
        <v>2249072.04</v>
      </c>
      <c r="K139" s="56">
        <v>50917.32</v>
      </c>
      <c r="M139" s="276">
        <v>0</v>
      </c>
      <c r="N139" s="276">
        <v>52131.66</v>
      </c>
      <c r="P139" s="276">
        <v>3444</v>
      </c>
      <c r="Q139" s="56">
        <v>67310</v>
      </c>
      <c r="R139" s="56">
        <v>-313129.26</v>
      </c>
      <c r="S139" s="56">
        <v>12835.6</v>
      </c>
      <c r="T139" s="56">
        <v>1490475.39</v>
      </c>
      <c r="U139" s="100">
        <v>1637486.34</v>
      </c>
      <c r="V139" s="100">
        <v>172745</v>
      </c>
      <c r="W139" s="100">
        <v>486.85</v>
      </c>
      <c r="Y139" s="100">
        <v>1187755.77</v>
      </c>
      <c r="AA139" s="100">
        <v>330286.03999999998</v>
      </c>
      <c r="AB139" s="124">
        <v>2041455.77</v>
      </c>
      <c r="AD139" s="124">
        <v>2600</v>
      </c>
      <c r="AF139" s="124">
        <v>1245968.78</v>
      </c>
      <c r="AG139" s="124">
        <v>262376.87</v>
      </c>
      <c r="AK139" s="85">
        <f t="shared" si="13"/>
        <v>349579.81</v>
      </c>
      <c r="AL139" s="21">
        <f t="shared" si="14"/>
        <v>55575.66</v>
      </c>
      <c r="AM139" s="86">
        <f t="shared" si="15"/>
        <v>294004.15000000002</v>
      </c>
      <c r="AN139" s="24">
        <f t="shared" si="16"/>
        <v>3328760</v>
      </c>
      <c r="AO139" s="25">
        <f t="shared" si="17"/>
        <v>3552401.42</v>
      </c>
      <c r="AP139" s="16">
        <f t="shared" si="18"/>
        <v>-223641.41999999993</v>
      </c>
    </row>
    <row r="140" spans="1:42" ht="15" thickBot="1" x14ac:dyDescent="0.25">
      <c r="A140" s="62" t="s">
        <v>328</v>
      </c>
      <c r="B140" s="62" t="s">
        <v>49</v>
      </c>
      <c r="C140" s="88">
        <v>8043</v>
      </c>
      <c r="D140" s="89" t="s">
        <v>946</v>
      </c>
      <c r="E140" s="56" t="s">
        <v>1692</v>
      </c>
      <c r="F140" s="272">
        <v>445550.09</v>
      </c>
      <c r="G140" s="272">
        <v>57618.2</v>
      </c>
      <c r="H140" s="272">
        <v>333532.95</v>
      </c>
      <c r="J140" s="56">
        <v>198075.21</v>
      </c>
      <c r="K140" s="56">
        <v>683244.44</v>
      </c>
      <c r="M140" s="276">
        <v>0</v>
      </c>
      <c r="N140" s="276">
        <v>56729.74</v>
      </c>
      <c r="P140" s="276">
        <v>3709</v>
      </c>
      <c r="Q140" s="56">
        <v>180415</v>
      </c>
      <c r="R140" s="56">
        <v>-278782.13</v>
      </c>
      <c r="S140" s="56">
        <v>-174.3</v>
      </c>
      <c r="T140" s="56">
        <v>3511106.83</v>
      </c>
      <c r="U140" s="100">
        <v>2818894.45</v>
      </c>
      <c r="V140" s="100">
        <v>95485</v>
      </c>
      <c r="W140" s="100">
        <v>415.41</v>
      </c>
      <c r="Y140" s="100">
        <v>1207218.1000000001</v>
      </c>
      <c r="AA140" s="100">
        <v>790694.56</v>
      </c>
      <c r="AB140" s="124">
        <v>2330191.1</v>
      </c>
      <c r="AD140" s="124">
        <v>4610</v>
      </c>
      <c r="AF140" s="124">
        <v>1375391.86</v>
      </c>
      <c r="AG140" s="124">
        <v>148593.21</v>
      </c>
      <c r="AK140" s="85">
        <f t="shared" si="13"/>
        <v>836701.24</v>
      </c>
      <c r="AL140" s="21">
        <f t="shared" si="14"/>
        <v>60438.74</v>
      </c>
      <c r="AM140" s="86">
        <f t="shared" si="15"/>
        <v>776262.5</v>
      </c>
      <c r="AN140" s="24">
        <f t="shared" si="16"/>
        <v>4912707.5200000005</v>
      </c>
      <c r="AO140" s="25">
        <f t="shared" si="17"/>
        <v>3858786.17</v>
      </c>
      <c r="AP140" s="16">
        <f t="shared" si="18"/>
        <v>1053921.3500000006</v>
      </c>
    </row>
    <row r="141" spans="1:42" ht="15" thickBot="1" x14ac:dyDescent="0.25">
      <c r="A141" s="62" t="s">
        <v>328</v>
      </c>
      <c r="B141" s="62" t="s">
        <v>49</v>
      </c>
      <c r="C141" s="88">
        <v>4264</v>
      </c>
      <c r="D141" s="89" t="s">
        <v>947</v>
      </c>
      <c r="E141" s="56" t="s">
        <v>1693</v>
      </c>
      <c r="F141" s="272">
        <v>533584.5</v>
      </c>
      <c r="G141" s="272">
        <v>84363</v>
      </c>
      <c r="H141" s="272">
        <v>243512.66</v>
      </c>
      <c r="J141" s="56">
        <v>529061.27</v>
      </c>
      <c r="K141" s="56">
        <v>99948.4</v>
      </c>
      <c r="M141" s="276">
        <v>0</v>
      </c>
      <c r="N141" s="276">
        <v>78000</v>
      </c>
      <c r="P141" s="276">
        <v>1140</v>
      </c>
      <c r="Q141" s="56">
        <v>181515</v>
      </c>
      <c r="S141" s="56">
        <v>-1596.97</v>
      </c>
      <c r="T141" s="56">
        <v>1290976.01</v>
      </c>
      <c r="U141" s="100">
        <v>1505188.7</v>
      </c>
      <c r="V141" s="100">
        <v>50115</v>
      </c>
      <c r="W141" s="100">
        <v>816</v>
      </c>
      <c r="Y141" s="100">
        <v>1658048</v>
      </c>
      <c r="AA141" s="100">
        <v>291853.67</v>
      </c>
      <c r="AB141" s="124">
        <v>2064398</v>
      </c>
      <c r="AD141" s="124">
        <v>2000</v>
      </c>
      <c r="AF141" s="124">
        <v>996215.46</v>
      </c>
      <c r="AG141" s="124">
        <v>198389.2</v>
      </c>
      <c r="AK141" s="85">
        <f t="shared" si="13"/>
        <v>861460.16</v>
      </c>
      <c r="AL141" s="21">
        <f t="shared" si="14"/>
        <v>79140</v>
      </c>
      <c r="AM141" s="86">
        <f t="shared" si="15"/>
        <v>782320.16</v>
      </c>
      <c r="AN141" s="24">
        <f t="shared" si="16"/>
        <v>3506021.37</v>
      </c>
      <c r="AO141" s="25">
        <f t="shared" si="17"/>
        <v>3261002.66</v>
      </c>
      <c r="AP141" s="16">
        <f t="shared" si="18"/>
        <v>245018.70999999996</v>
      </c>
    </row>
    <row r="142" spans="1:42" ht="15" thickBot="1" x14ac:dyDescent="0.25">
      <c r="A142" s="62" t="s">
        <v>328</v>
      </c>
      <c r="B142" s="62" t="s">
        <v>49</v>
      </c>
      <c r="C142" s="88">
        <v>4475</v>
      </c>
      <c r="D142" s="89" t="s">
        <v>948</v>
      </c>
      <c r="E142" s="56" t="s">
        <v>1694</v>
      </c>
      <c r="F142" s="272">
        <v>156881.23000000001</v>
      </c>
      <c r="G142" s="272">
        <v>16119.25</v>
      </c>
      <c r="H142" s="272">
        <v>143376.99</v>
      </c>
      <c r="J142" s="56">
        <v>554753.07999999996</v>
      </c>
      <c r="K142" s="56">
        <v>57243.06</v>
      </c>
      <c r="N142" s="276">
        <v>63820.81</v>
      </c>
      <c r="P142" s="276">
        <v>2136</v>
      </c>
      <c r="S142" s="56">
        <v>2856.53</v>
      </c>
      <c r="T142" s="56">
        <v>431311.75</v>
      </c>
      <c r="U142" s="100">
        <v>2252466.37</v>
      </c>
      <c r="W142" s="100">
        <v>231.94</v>
      </c>
      <c r="Y142" s="100">
        <v>893666.7</v>
      </c>
      <c r="AA142" s="100">
        <v>304154.56</v>
      </c>
      <c r="AB142" s="124">
        <v>1657956.7</v>
      </c>
      <c r="AD142" s="124">
        <v>1680</v>
      </c>
      <c r="AF142" s="124">
        <v>658066.34</v>
      </c>
      <c r="AG142" s="124">
        <v>172382.32</v>
      </c>
      <c r="AK142" s="85">
        <f t="shared" si="13"/>
        <v>316377.46999999997</v>
      </c>
      <c r="AL142" s="21">
        <f t="shared" si="14"/>
        <v>65956.81</v>
      </c>
      <c r="AM142" s="86">
        <f t="shared" si="15"/>
        <v>250420.65999999997</v>
      </c>
      <c r="AN142" s="24">
        <f t="shared" si="16"/>
        <v>3450519.57</v>
      </c>
      <c r="AO142" s="25">
        <f t="shared" si="17"/>
        <v>2490085.36</v>
      </c>
      <c r="AP142" s="16">
        <f t="shared" si="18"/>
        <v>960434.21</v>
      </c>
    </row>
    <row r="143" spans="1:42" ht="15" thickBot="1" x14ac:dyDescent="0.25">
      <c r="A143" s="62" t="s">
        <v>328</v>
      </c>
      <c r="B143" s="62" t="s">
        <v>49</v>
      </c>
      <c r="C143" s="88">
        <v>4153</v>
      </c>
      <c r="D143" s="89" t="s">
        <v>949</v>
      </c>
      <c r="E143" s="56" t="s">
        <v>1695</v>
      </c>
      <c r="F143" s="272">
        <v>234970.74</v>
      </c>
      <c r="G143" s="272">
        <v>63343.5</v>
      </c>
      <c r="H143" s="272">
        <v>187744.71</v>
      </c>
      <c r="J143" s="56">
        <v>750636.38</v>
      </c>
      <c r="K143" s="56">
        <v>135852.13</v>
      </c>
      <c r="M143" s="276">
        <v>0</v>
      </c>
      <c r="N143" s="276">
        <v>66827.19</v>
      </c>
      <c r="P143" s="276">
        <v>1857</v>
      </c>
      <c r="Q143" s="56">
        <v>43900</v>
      </c>
      <c r="S143" s="56">
        <v>24304.93</v>
      </c>
      <c r="T143" s="56">
        <v>2115546</v>
      </c>
      <c r="U143" s="100">
        <v>1504994.02</v>
      </c>
      <c r="V143" s="100">
        <v>57100</v>
      </c>
      <c r="W143" s="100">
        <v>622.97</v>
      </c>
      <c r="Y143" s="100">
        <v>1033602.8</v>
      </c>
      <c r="AA143" s="100">
        <v>300025.78000000003</v>
      </c>
      <c r="AB143" s="124">
        <v>1575262.8</v>
      </c>
      <c r="AF143" s="124">
        <v>982445.97</v>
      </c>
      <c r="AG143" s="124">
        <v>168369.34</v>
      </c>
      <c r="AK143" s="85">
        <f t="shared" si="13"/>
        <v>486058.94999999995</v>
      </c>
      <c r="AL143" s="21">
        <f t="shared" si="14"/>
        <v>68684.19</v>
      </c>
      <c r="AM143" s="86">
        <f t="shared" si="15"/>
        <v>417374.75999999995</v>
      </c>
      <c r="AN143" s="24">
        <f t="shared" si="16"/>
        <v>2896345.5700000003</v>
      </c>
      <c r="AO143" s="25">
        <f t="shared" si="17"/>
        <v>2726078.11</v>
      </c>
      <c r="AP143" s="16">
        <f t="shared" si="18"/>
        <v>170267.46000000043</v>
      </c>
    </row>
    <row r="144" spans="1:42" ht="15" thickBot="1" x14ac:dyDescent="0.25">
      <c r="A144" s="62" t="s">
        <v>328</v>
      </c>
      <c r="B144" s="62" t="s">
        <v>49</v>
      </c>
      <c r="C144" s="88">
        <v>2552</v>
      </c>
      <c r="D144" s="89" t="s">
        <v>950</v>
      </c>
      <c r="E144" s="56" t="s">
        <v>1696</v>
      </c>
      <c r="F144" s="272">
        <v>141946.62</v>
      </c>
      <c r="G144" s="272">
        <v>30811.25</v>
      </c>
      <c r="H144" s="272">
        <v>120303.85</v>
      </c>
      <c r="J144" s="56">
        <v>1359748.46</v>
      </c>
      <c r="K144" s="56">
        <v>15591.5</v>
      </c>
      <c r="M144" s="276">
        <v>1348</v>
      </c>
      <c r="N144" s="276">
        <v>32482.07</v>
      </c>
      <c r="P144" s="276">
        <v>2795.5</v>
      </c>
      <c r="Q144" s="56">
        <v>23300</v>
      </c>
      <c r="S144" s="56">
        <v>-933.52</v>
      </c>
      <c r="T144" s="56">
        <v>2263113.85</v>
      </c>
      <c r="U144" s="100">
        <v>956561.61</v>
      </c>
      <c r="V144" s="100">
        <v>47190</v>
      </c>
      <c r="W144" s="100">
        <v>244.64</v>
      </c>
      <c r="Y144" s="100">
        <v>1230454.5</v>
      </c>
      <c r="AA144" s="100">
        <v>259119</v>
      </c>
      <c r="AB144" s="124">
        <v>1650373</v>
      </c>
      <c r="AD144" s="124">
        <v>10520</v>
      </c>
      <c r="AF144" s="124">
        <v>662506.68000000005</v>
      </c>
      <c r="AG144" s="124">
        <v>171573.6</v>
      </c>
      <c r="AK144" s="85">
        <f t="shared" si="13"/>
        <v>293061.71999999997</v>
      </c>
      <c r="AL144" s="21">
        <f t="shared" si="14"/>
        <v>36625.57</v>
      </c>
      <c r="AM144" s="86">
        <f t="shared" si="15"/>
        <v>256436.14999999997</v>
      </c>
      <c r="AN144" s="24">
        <f t="shared" si="16"/>
        <v>2493569.75</v>
      </c>
      <c r="AO144" s="25">
        <f t="shared" si="17"/>
        <v>2494973.2800000003</v>
      </c>
      <c r="AP144" s="16">
        <f t="shared" si="18"/>
        <v>-1403.5300000002608</v>
      </c>
    </row>
    <row r="145" spans="1:42" ht="15" thickBot="1" x14ac:dyDescent="0.25">
      <c r="A145" s="62" t="s">
        <v>328</v>
      </c>
      <c r="B145" s="62" t="s">
        <v>49</v>
      </c>
      <c r="C145" s="88">
        <v>5199</v>
      </c>
      <c r="D145" s="89" t="s">
        <v>951</v>
      </c>
      <c r="E145" s="56" t="s">
        <v>1697</v>
      </c>
      <c r="F145" s="272">
        <v>163939.43</v>
      </c>
      <c r="G145" s="272">
        <v>107817.8</v>
      </c>
      <c r="H145" s="272">
        <v>341805.77</v>
      </c>
      <c r="J145" s="56">
        <v>761123.4</v>
      </c>
      <c r="K145" s="56">
        <v>37197.269999999997</v>
      </c>
      <c r="M145" s="276">
        <v>0</v>
      </c>
      <c r="N145" s="276">
        <v>64880.79</v>
      </c>
      <c r="P145" s="276">
        <v>2672</v>
      </c>
      <c r="Q145" s="56">
        <v>107650</v>
      </c>
      <c r="S145" s="56">
        <v>4459.93</v>
      </c>
      <c r="T145" s="56">
        <v>2512572.4500000002</v>
      </c>
      <c r="U145" s="100">
        <v>1783530.21</v>
      </c>
      <c r="V145" s="100">
        <v>73060</v>
      </c>
      <c r="W145" s="100">
        <v>267.29000000000002</v>
      </c>
      <c r="Y145" s="100">
        <v>1978200.7</v>
      </c>
      <c r="AA145" s="100">
        <v>292292</v>
      </c>
      <c r="AB145" s="124">
        <v>2727882.7</v>
      </c>
      <c r="AD145" s="124">
        <v>2640</v>
      </c>
      <c r="AF145" s="124">
        <v>1001931.46</v>
      </c>
      <c r="AG145" s="124">
        <v>77197.97</v>
      </c>
      <c r="AK145" s="85">
        <f t="shared" si="13"/>
        <v>613563</v>
      </c>
      <c r="AL145" s="21">
        <f t="shared" si="14"/>
        <v>67552.790000000008</v>
      </c>
      <c r="AM145" s="86">
        <f t="shared" si="15"/>
        <v>546010.21</v>
      </c>
      <c r="AN145" s="24">
        <f t="shared" si="16"/>
        <v>4127350.2</v>
      </c>
      <c r="AO145" s="25">
        <f t="shared" si="17"/>
        <v>3809652.1300000004</v>
      </c>
      <c r="AP145" s="16">
        <f t="shared" si="18"/>
        <v>317698.06999999983</v>
      </c>
    </row>
    <row r="146" spans="1:42" ht="15" thickBot="1" x14ac:dyDescent="0.25">
      <c r="A146" s="62" t="s">
        <v>328</v>
      </c>
      <c r="B146" s="62" t="s">
        <v>49</v>
      </c>
      <c r="C146" s="88">
        <v>7299</v>
      </c>
      <c r="D146" s="89" t="s">
        <v>952</v>
      </c>
      <c r="E146" s="56" t="s">
        <v>1698</v>
      </c>
      <c r="F146" s="272">
        <v>76938.61</v>
      </c>
      <c r="G146" s="272">
        <v>31543.4</v>
      </c>
      <c r="H146" s="272">
        <v>405869.63</v>
      </c>
      <c r="J146" s="56">
        <v>2076405.71</v>
      </c>
      <c r="K146" s="56">
        <v>871257.23</v>
      </c>
      <c r="M146" s="276">
        <v>0</v>
      </c>
      <c r="N146" s="276">
        <v>46103.76</v>
      </c>
      <c r="P146" s="276">
        <v>2404</v>
      </c>
      <c r="Q146" s="56">
        <v>46700</v>
      </c>
      <c r="S146" s="56">
        <v>-10487.99</v>
      </c>
      <c r="T146" s="56">
        <v>1298036.29</v>
      </c>
      <c r="U146" s="100">
        <v>2079099.97</v>
      </c>
      <c r="V146" s="100">
        <v>289496</v>
      </c>
      <c r="W146" s="100">
        <v>714.85</v>
      </c>
      <c r="Y146" s="100">
        <v>1066438.69</v>
      </c>
      <c r="AA146" s="100">
        <v>740274.9</v>
      </c>
      <c r="AB146" s="124">
        <v>1746468.69</v>
      </c>
      <c r="AF146" s="124">
        <v>1129365.97</v>
      </c>
      <c r="AG146" s="124">
        <v>409071.11</v>
      </c>
      <c r="AK146" s="85">
        <f t="shared" si="13"/>
        <v>514351.64</v>
      </c>
      <c r="AL146" s="21">
        <f t="shared" si="14"/>
        <v>48507.76</v>
      </c>
      <c r="AM146" s="86">
        <f t="shared" si="15"/>
        <v>465843.88</v>
      </c>
      <c r="AN146" s="24">
        <f t="shared" si="16"/>
        <v>4176024.4099999997</v>
      </c>
      <c r="AO146" s="25">
        <f t="shared" si="17"/>
        <v>3284905.77</v>
      </c>
      <c r="AP146" s="16">
        <f t="shared" si="18"/>
        <v>891118.63999999966</v>
      </c>
    </row>
    <row r="147" spans="1:42" ht="15" thickBot="1" x14ac:dyDescent="0.25">
      <c r="A147" s="62" t="s">
        <v>332</v>
      </c>
      <c r="B147" s="62" t="s">
        <v>50</v>
      </c>
      <c r="C147" s="88">
        <v>3325</v>
      </c>
      <c r="D147" s="89" t="s">
        <v>953</v>
      </c>
      <c r="E147" s="56" t="s">
        <v>1699</v>
      </c>
      <c r="F147" s="272">
        <v>149184.89000000001</v>
      </c>
      <c r="G147" s="272">
        <v>44361.1</v>
      </c>
      <c r="H147" s="272">
        <v>780046.04</v>
      </c>
      <c r="J147" s="56">
        <v>792234.24</v>
      </c>
      <c r="K147" s="56">
        <v>281926.71000000002</v>
      </c>
      <c r="M147" s="276">
        <v>4863</v>
      </c>
      <c r="N147" s="276">
        <v>46221.58</v>
      </c>
      <c r="S147" s="56">
        <v>90755.61</v>
      </c>
      <c r="T147" s="56">
        <v>1854562.35</v>
      </c>
      <c r="U147" s="100">
        <v>1615920.85</v>
      </c>
      <c r="V147" s="100">
        <v>15000</v>
      </c>
      <c r="W147" s="100">
        <v>571.86</v>
      </c>
      <c r="Y147" s="100">
        <v>777546</v>
      </c>
      <c r="AA147" s="100">
        <v>260662.91</v>
      </c>
      <c r="AB147" s="124">
        <v>1700886</v>
      </c>
      <c r="AD147" s="124">
        <v>1800</v>
      </c>
      <c r="AF147" s="124">
        <v>646271.85</v>
      </c>
      <c r="AG147" s="124">
        <v>203306.6</v>
      </c>
      <c r="AK147" s="85">
        <f t="shared" si="13"/>
        <v>973592.03</v>
      </c>
      <c r="AL147" s="21">
        <f t="shared" si="14"/>
        <v>51084.58</v>
      </c>
      <c r="AM147" s="86">
        <f t="shared" si="15"/>
        <v>922507.45000000007</v>
      </c>
      <c r="AN147" s="24">
        <f t="shared" si="16"/>
        <v>2669701.62</v>
      </c>
      <c r="AO147" s="25">
        <f t="shared" si="17"/>
        <v>2552264.4500000002</v>
      </c>
      <c r="AP147" s="16">
        <f t="shared" si="18"/>
        <v>117437.16999999993</v>
      </c>
    </row>
    <row r="148" spans="1:42" ht="15" thickBot="1" x14ac:dyDescent="0.25">
      <c r="A148" s="62" t="s">
        <v>332</v>
      </c>
      <c r="B148" s="62" t="s">
        <v>50</v>
      </c>
      <c r="C148" s="88">
        <v>5397</v>
      </c>
      <c r="D148" s="89" t="s">
        <v>954</v>
      </c>
      <c r="E148" s="56" t="s">
        <v>1700</v>
      </c>
      <c r="F148" s="272">
        <v>832787.64</v>
      </c>
      <c r="G148" s="272">
        <v>37067.65</v>
      </c>
      <c r="H148" s="272">
        <v>46243.43</v>
      </c>
      <c r="J148" s="56">
        <v>937995.68</v>
      </c>
      <c r="K148" s="56">
        <v>522258</v>
      </c>
      <c r="M148" s="276">
        <v>0</v>
      </c>
      <c r="N148" s="276">
        <v>39650</v>
      </c>
      <c r="S148" s="56">
        <v>247065.94</v>
      </c>
      <c r="T148" s="56">
        <v>3974625.34</v>
      </c>
      <c r="U148" s="100">
        <v>1902507.58</v>
      </c>
      <c r="V148" s="100">
        <v>152710</v>
      </c>
      <c r="W148" s="100">
        <v>1988.42</v>
      </c>
      <c r="Y148" s="100">
        <v>882189</v>
      </c>
      <c r="AA148" s="100">
        <v>325332.34999999998</v>
      </c>
      <c r="AB148" s="124">
        <v>1797749</v>
      </c>
      <c r="AD148" s="124">
        <v>1800</v>
      </c>
      <c r="AF148" s="124">
        <v>976426.22</v>
      </c>
      <c r="AG148" s="124">
        <v>340757.65</v>
      </c>
      <c r="AK148" s="85">
        <f t="shared" si="13"/>
        <v>916098.72000000009</v>
      </c>
      <c r="AL148" s="21">
        <f t="shared" si="14"/>
        <v>39650</v>
      </c>
      <c r="AM148" s="86">
        <f t="shared" si="15"/>
        <v>876448.72000000009</v>
      </c>
      <c r="AN148" s="24">
        <f t="shared" si="16"/>
        <v>3264727.35</v>
      </c>
      <c r="AO148" s="25">
        <f t="shared" si="17"/>
        <v>3116732.8699999996</v>
      </c>
      <c r="AP148" s="16">
        <f t="shared" si="18"/>
        <v>147994.48000000045</v>
      </c>
    </row>
    <row r="149" spans="1:42" ht="15" thickBot="1" x14ac:dyDescent="0.25">
      <c r="A149" s="62" t="s">
        <v>332</v>
      </c>
      <c r="B149" s="62" t="s">
        <v>50</v>
      </c>
      <c r="C149" s="88">
        <v>2048</v>
      </c>
      <c r="D149" s="89" t="s">
        <v>955</v>
      </c>
      <c r="E149" s="56" t="s">
        <v>1701</v>
      </c>
      <c r="F149" s="272">
        <v>427894.73</v>
      </c>
      <c r="G149" s="272">
        <v>30555</v>
      </c>
      <c r="H149" s="272">
        <v>51529.26</v>
      </c>
      <c r="J149" s="56">
        <v>1133135.94</v>
      </c>
      <c r="K149" s="56">
        <v>398933.76000000001</v>
      </c>
      <c r="L149" s="56">
        <v>3500</v>
      </c>
      <c r="M149" s="276">
        <v>9228</v>
      </c>
      <c r="N149" s="276">
        <v>42932.6</v>
      </c>
      <c r="S149" s="56">
        <v>132142.49</v>
      </c>
      <c r="T149" s="56">
        <v>2427116.52</v>
      </c>
      <c r="U149" s="100">
        <v>1042490.89</v>
      </c>
      <c r="V149" s="100">
        <v>176064</v>
      </c>
      <c r="W149" s="100">
        <v>1086.51</v>
      </c>
      <c r="Y149" s="100">
        <v>1597070</v>
      </c>
      <c r="AA149" s="100">
        <v>172470.11</v>
      </c>
      <c r="AB149" s="124">
        <v>1858420</v>
      </c>
      <c r="AD149" s="124">
        <v>1800</v>
      </c>
      <c r="AF149" s="124">
        <v>896708.57</v>
      </c>
      <c r="AG149" s="124">
        <v>234196.77</v>
      </c>
      <c r="AJ149" s="124">
        <v>41200</v>
      </c>
      <c r="AK149" s="85">
        <f t="shared" si="13"/>
        <v>509978.99</v>
      </c>
      <c r="AL149" s="21">
        <f t="shared" si="14"/>
        <v>52160.6</v>
      </c>
      <c r="AM149" s="86">
        <f t="shared" si="15"/>
        <v>457818.39</v>
      </c>
      <c r="AN149" s="24">
        <f t="shared" si="16"/>
        <v>2989181.5100000002</v>
      </c>
      <c r="AO149" s="25">
        <f t="shared" si="17"/>
        <v>3032325.34</v>
      </c>
      <c r="AP149" s="16">
        <f t="shared" si="18"/>
        <v>-43143.829999999609</v>
      </c>
    </row>
    <row r="150" spans="1:42" ht="15" thickBot="1" x14ac:dyDescent="0.25">
      <c r="A150" s="62" t="s">
        <v>332</v>
      </c>
      <c r="B150" s="62" t="s">
        <v>50</v>
      </c>
      <c r="C150" s="88">
        <v>5559</v>
      </c>
      <c r="D150" s="89" t="s">
        <v>956</v>
      </c>
      <c r="E150" s="56" t="s">
        <v>1702</v>
      </c>
      <c r="F150" s="272">
        <v>509238.96</v>
      </c>
      <c r="G150" s="272">
        <v>14069.06</v>
      </c>
      <c r="H150" s="272">
        <v>227846.67</v>
      </c>
      <c r="J150" s="56">
        <v>993380.72</v>
      </c>
      <c r="K150" s="56">
        <v>602361.82999999996</v>
      </c>
      <c r="M150" s="276">
        <v>440</v>
      </c>
      <c r="N150" s="276">
        <v>40400</v>
      </c>
      <c r="P150" s="276">
        <v>2005.62</v>
      </c>
      <c r="S150" s="56">
        <v>286735.02</v>
      </c>
      <c r="T150" s="56">
        <v>2538450.7999999998</v>
      </c>
      <c r="U150" s="100">
        <v>1133975.1399999999</v>
      </c>
      <c r="V150" s="100">
        <v>205930</v>
      </c>
      <c r="W150" s="100">
        <v>1392.72</v>
      </c>
      <c r="Y150" s="100">
        <v>2149805.5</v>
      </c>
      <c r="AA150" s="100">
        <v>368145.91</v>
      </c>
      <c r="AB150" s="124">
        <v>2723026.5</v>
      </c>
      <c r="AD150" s="124">
        <v>1800</v>
      </c>
      <c r="AF150" s="124">
        <v>949268.27</v>
      </c>
      <c r="AG150" s="124">
        <v>341765.22</v>
      </c>
      <c r="AK150" s="85">
        <f t="shared" si="13"/>
        <v>751154.69000000006</v>
      </c>
      <c r="AL150" s="21">
        <f t="shared" si="14"/>
        <v>42845.62</v>
      </c>
      <c r="AM150" s="86">
        <f t="shared" si="15"/>
        <v>708309.07000000007</v>
      </c>
      <c r="AN150" s="24">
        <f t="shared" si="16"/>
        <v>3859249.27</v>
      </c>
      <c r="AO150" s="25">
        <f t="shared" si="17"/>
        <v>4015859.99</v>
      </c>
      <c r="AP150" s="16">
        <f t="shared" si="18"/>
        <v>-156610.7200000002</v>
      </c>
    </row>
    <row r="151" spans="1:42" ht="15" thickBot="1" x14ac:dyDescent="0.25">
      <c r="A151" s="62" t="s">
        <v>332</v>
      </c>
      <c r="B151" s="62" t="s">
        <v>50</v>
      </c>
      <c r="C151" s="88">
        <v>3394</v>
      </c>
      <c r="D151" s="89" t="s">
        <v>957</v>
      </c>
      <c r="E151" s="56" t="s">
        <v>1703</v>
      </c>
      <c r="F151" s="272">
        <v>423890.81</v>
      </c>
      <c r="G151" s="272">
        <v>124821.51</v>
      </c>
      <c r="H151" s="272">
        <v>333854.71000000002</v>
      </c>
      <c r="J151" s="56">
        <v>1079622.95</v>
      </c>
      <c r="K151" s="56">
        <v>472445.82</v>
      </c>
      <c r="M151" s="276">
        <v>2260</v>
      </c>
      <c r="N151" s="276">
        <v>209517.82</v>
      </c>
      <c r="S151" s="56">
        <v>327477.59999999998</v>
      </c>
      <c r="T151" s="56">
        <v>3053279.47</v>
      </c>
      <c r="U151" s="100">
        <v>2134494.06</v>
      </c>
      <c r="V151" s="100">
        <v>187400</v>
      </c>
      <c r="W151" s="100">
        <v>972.08</v>
      </c>
      <c r="Y151" s="100">
        <v>1071994</v>
      </c>
      <c r="AA151" s="100">
        <v>304369.95</v>
      </c>
      <c r="AB151" s="124">
        <v>1819084</v>
      </c>
      <c r="AD151" s="124">
        <v>1800</v>
      </c>
      <c r="AF151" s="124">
        <v>974398.85</v>
      </c>
      <c r="AG151" s="124">
        <v>220800.54</v>
      </c>
      <c r="AK151" s="85">
        <f t="shared" si="13"/>
        <v>882567.03</v>
      </c>
      <c r="AL151" s="21">
        <f t="shared" si="14"/>
        <v>211777.82</v>
      </c>
      <c r="AM151" s="86">
        <f t="shared" si="15"/>
        <v>670789.21</v>
      </c>
      <c r="AN151" s="24">
        <f t="shared" si="16"/>
        <v>3699230.0900000003</v>
      </c>
      <c r="AO151" s="25">
        <f t="shared" si="17"/>
        <v>3016083.39</v>
      </c>
      <c r="AP151" s="16">
        <f t="shared" si="18"/>
        <v>683146.70000000019</v>
      </c>
    </row>
    <row r="152" spans="1:42" ht="15" thickBot="1" x14ac:dyDescent="0.25">
      <c r="A152" s="62" t="s">
        <v>332</v>
      </c>
      <c r="B152" s="62" t="s">
        <v>50</v>
      </c>
      <c r="C152" s="88">
        <v>4182</v>
      </c>
      <c r="D152" s="89" t="s">
        <v>958</v>
      </c>
      <c r="E152" s="56" t="s">
        <v>1704</v>
      </c>
      <c r="F152" s="272">
        <v>246743.53</v>
      </c>
      <c r="G152" s="272">
        <v>24242</v>
      </c>
      <c r="H152" s="272">
        <v>73252.25</v>
      </c>
      <c r="J152" s="56">
        <v>269861.02</v>
      </c>
      <c r="K152" s="56">
        <v>250088.03</v>
      </c>
      <c r="N152" s="276">
        <v>63900</v>
      </c>
      <c r="S152" s="56">
        <v>193526.8</v>
      </c>
      <c r="T152" s="56">
        <v>1819262.69</v>
      </c>
      <c r="U152" s="100">
        <v>1419663.27</v>
      </c>
      <c r="V152" s="100">
        <v>256285</v>
      </c>
      <c r="W152" s="100">
        <v>666.7</v>
      </c>
      <c r="Y152" s="100">
        <v>1070107.5</v>
      </c>
      <c r="AA152" s="100">
        <v>361040.99</v>
      </c>
      <c r="AB152" s="124">
        <v>1832207.5</v>
      </c>
      <c r="AD152" s="124">
        <v>1800</v>
      </c>
      <c r="AF152" s="124">
        <v>793321.51</v>
      </c>
      <c r="AG152" s="124">
        <v>184547.35</v>
      </c>
      <c r="AK152" s="85">
        <f t="shared" si="13"/>
        <v>344237.78</v>
      </c>
      <c r="AL152" s="21">
        <f t="shared" si="14"/>
        <v>63900</v>
      </c>
      <c r="AM152" s="86">
        <f t="shared" si="15"/>
        <v>280337.78000000003</v>
      </c>
      <c r="AN152" s="24">
        <f t="shared" si="16"/>
        <v>3107763.46</v>
      </c>
      <c r="AO152" s="25">
        <f t="shared" si="17"/>
        <v>2811876.36</v>
      </c>
      <c r="AP152" s="16">
        <f t="shared" si="18"/>
        <v>295887.10000000009</v>
      </c>
    </row>
    <row r="153" spans="1:42" ht="15" thickBot="1" x14ac:dyDescent="0.25">
      <c r="A153" s="62" t="s">
        <v>332</v>
      </c>
      <c r="B153" s="62" t="s">
        <v>50</v>
      </c>
      <c r="C153" s="88">
        <v>4497</v>
      </c>
      <c r="D153" s="89" t="s">
        <v>959</v>
      </c>
      <c r="E153" s="56" t="s">
        <v>1705</v>
      </c>
      <c r="F153" s="272">
        <v>74328.62</v>
      </c>
      <c r="G153" s="272">
        <v>77193.5</v>
      </c>
      <c r="H153" s="272">
        <v>502399.18</v>
      </c>
      <c r="J153" s="56">
        <v>1074570.27</v>
      </c>
      <c r="K153" s="56">
        <v>227864.68</v>
      </c>
      <c r="M153" s="276">
        <v>6580</v>
      </c>
      <c r="N153" s="276">
        <v>45617</v>
      </c>
      <c r="S153" s="56">
        <v>315877.92</v>
      </c>
      <c r="T153" s="56">
        <v>2522678.58</v>
      </c>
      <c r="U153" s="100">
        <v>918978.14</v>
      </c>
      <c r="V153" s="100">
        <v>239400</v>
      </c>
      <c r="W153" s="100">
        <v>437.19</v>
      </c>
      <c r="Y153" s="100">
        <v>1936782</v>
      </c>
      <c r="AA153" s="100">
        <v>248258.83</v>
      </c>
      <c r="AB153" s="124">
        <v>2285952</v>
      </c>
      <c r="AD153" s="124">
        <v>1800</v>
      </c>
      <c r="AF153" s="124">
        <v>977462.21</v>
      </c>
      <c r="AG153" s="124">
        <v>234034.02</v>
      </c>
      <c r="AK153" s="85">
        <f t="shared" si="13"/>
        <v>653921.30000000005</v>
      </c>
      <c r="AL153" s="21">
        <f t="shared" si="14"/>
        <v>52197</v>
      </c>
      <c r="AM153" s="86">
        <f t="shared" si="15"/>
        <v>601724.30000000005</v>
      </c>
      <c r="AN153" s="24">
        <f t="shared" si="16"/>
        <v>3343856.16</v>
      </c>
      <c r="AO153" s="25">
        <f t="shared" si="17"/>
        <v>3499248.23</v>
      </c>
      <c r="AP153" s="16">
        <f t="shared" si="18"/>
        <v>-155392.06999999983</v>
      </c>
    </row>
    <row r="154" spans="1:42" ht="15" thickBot="1" x14ac:dyDescent="0.25">
      <c r="A154" s="62" t="s">
        <v>332</v>
      </c>
      <c r="B154" s="62" t="s">
        <v>50</v>
      </c>
      <c r="C154" s="88">
        <v>4239</v>
      </c>
      <c r="D154" s="89" t="s">
        <v>960</v>
      </c>
      <c r="E154" s="56" t="s">
        <v>1706</v>
      </c>
      <c r="F154" s="272">
        <v>118230.75</v>
      </c>
      <c r="G154" s="272">
        <v>18927.5</v>
      </c>
      <c r="H154" s="272">
        <v>56998.54</v>
      </c>
      <c r="J154" s="56">
        <v>1365274.62</v>
      </c>
      <c r="K154" s="56">
        <v>384511.97</v>
      </c>
      <c r="M154" s="276">
        <v>4300</v>
      </c>
      <c r="N154" s="276">
        <v>39031.300000000003</v>
      </c>
      <c r="S154" s="56">
        <v>217680.87</v>
      </c>
      <c r="T154" s="56">
        <v>4801199.47</v>
      </c>
      <c r="U154" s="100">
        <v>1284908.8899999999</v>
      </c>
      <c r="Y154" s="100">
        <v>240948.25</v>
      </c>
      <c r="AA154" s="100">
        <v>313512.67</v>
      </c>
      <c r="AB154" s="124">
        <v>923868.25</v>
      </c>
      <c r="AD154" s="124">
        <v>1800</v>
      </c>
      <c r="AF154" s="124">
        <v>788900.03</v>
      </c>
      <c r="AG154" s="124">
        <v>375822.62</v>
      </c>
      <c r="AK154" s="85">
        <f t="shared" si="13"/>
        <v>194156.79</v>
      </c>
      <c r="AL154" s="21">
        <f t="shared" si="14"/>
        <v>43331.3</v>
      </c>
      <c r="AM154" s="86">
        <f t="shared" si="15"/>
        <v>150825.49</v>
      </c>
      <c r="AN154" s="24">
        <f t="shared" si="16"/>
        <v>1839369.8099999998</v>
      </c>
      <c r="AO154" s="25">
        <f t="shared" si="17"/>
        <v>2090390.9</v>
      </c>
      <c r="AP154" s="16">
        <f t="shared" si="18"/>
        <v>-251021.09000000008</v>
      </c>
    </row>
    <row r="155" spans="1:42" ht="15" thickBot="1" x14ac:dyDescent="0.25">
      <c r="A155" s="62" t="s">
        <v>332</v>
      </c>
      <c r="B155" s="62" t="s">
        <v>50</v>
      </c>
      <c r="C155" s="88">
        <v>3891</v>
      </c>
      <c r="D155" s="89" t="s">
        <v>961</v>
      </c>
      <c r="E155" s="56" t="s">
        <v>1707</v>
      </c>
      <c r="F155" s="272">
        <v>160018.03</v>
      </c>
      <c r="G155" s="272">
        <v>81764.45</v>
      </c>
      <c r="H155" s="272">
        <v>274586.19</v>
      </c>
      <c r="J155" s="56">
        <v>851990.54</v>
      </c>
      <c r="K155" s="56">
        <v>280197.53000000003</v>
      </c>
      <c r="M155" s="276">
        <v>100000</v>
      </c>
      <c r="N155" s="276">
        <v>118314.58</v>
      </c>
      <c r="P155" s="276">
        <v>0.17</v>
      </c>
      <c r="S155" s="56">
        <v>337382.44</v>
      </c>
      <c r="T155" s="56">
        <v>5209136.26</v>
      </c>
      <c r="U155" s="100">
        <v>1402981.13</v>
      </c>
      <c r="V155" s="100">
        <v>256700</v>
      </c>
      <c r="W155" s="100">
        <v>433.79</v>
      </c>
      <c r="Y155" s="100">
        <v>1530991</v>
      </c>
      <c r="AA155" s="100">
        <v>316424.03000000003</v>
      </c>
      <c r="AB155" s="124">
        <v>2264461</v>
      </c>
      <c r="AD155" s="124">
        <v>1800</v>
      </c>
      <c r="AF155" s="124">
        <v>933713.31</v>
      </c>
      <c r="AG155" s="124">
        <v>389750.1</v>
      </c>
      <c r="AK155" s="85">
        <f t="shared" si="13"/>
        <v>516368.67</v>
      </c>
      <c r="AL155" s="21">
        <f t="shared" si="14"/>
        <v>218314.75000000003</v>
      </c>
      <c r="AM155" s="86">
        <f t="shared" si="15"/>
        <v>298053.91999999993</v>
      </c>
      <c r="AN155" s="24">
        <f t="shared" si="16"/>
        <v>3507529.95</v>
      </c>
      <c r="AO155" s="25">
        <f t="shared" si="17"/>
        <v>3589724.41</v>
      </c>
      <c r="AP155" s="16">
        <f t="shared" si="18"/>
        <v>-82194.459999999963</v>
      </c>
    </row>
    <row r="156" spans="1:42" ht="15" thickBot="1" x14ac:dyDescent="0.25">
      <c r="A156" s="62" t="s">
        <v>332</v>
      </c>
      <c r="B156" s="62" t="s">
        <v>50</v>
      </c>
      <c r="C156" s="88">
        <v>3687</v>
      </c>
      <c r="D156" s="89" t="s">
        <v>962</v>
      </c>
      <c r="E156" s="56" t="s">
        <v>1708</v>
      </c>
      <c r="F156" s="272">
        <v>408352.64</v>
      </c>
      <c r="G156" s="272">
        <v>68162.100000000006</v>
      </c>
      <c r="H156" s="272">
        <v>195153.94</v>
      </c>
      <c r="J156" s="56">
        <v>1011437.98</v>
      </c>
      <c r="K156" s="56">
        <v>196109.44</v>
      </c>
      <c r="M156" s="276">
        <v>3000</v>
      </c>
      <c r="N156" s="276">
        <v>109286.45</v>
      </c>
      <c r="S156" s="56">
        <v>256374.53</v>
      </c>
      <c r="T156" s="56">
        <v>2453318.4700000002</v>
      </c>
      <c r="U156" s="100">
        <v>882547.31</v>
      </c>
      <c r="V156" s="100">
        <v>218000</v>
      </c>
      <c r="W156" s="100">
        <v>898.25</v>
      </c>
      <c r="Y156" s="100">
        <v>867636</v>
      </c>
      <c r="AA156" s="100">
        <v>259055.87</v>
      </c>
      <c r="AB156" s="124">
        <v>1112240</v>
      </c>
      <c r="AD156" s="124">
        <v>1800</v>
      </c>
      <c r="AF156" s="124">
        <v>877759.9</v>
      </c>
      <c r="AG156" s="124">
        <v>270369.65000000002</v>
      </c>
      <c r="AK156" s="85">
        <f t="shared" si="13"/>
        <v>671668.67999999993</v>
      </c>
      <c r="AL156" s="21">
        <f t="shared" si="14"/>
        <v>112286.45</v>
      </c>
      <c r="AM156" s="86">
        <f t="shared" si="15"/>
        <v>559382.23</v>
      </c>
      <c r="AN156" s="24">
        <f t="shared" si="16"/>
        <v>2228137.4300000002</v>
      </c>
      <c r="AO156" s="25">
        <f t="shared" si="17"/>
        <v>2262169.5499999998</v>
      </c>
      <c r="AP156" s="16">
        <f t="shared" si="18"/>
        <v>-34032.119999999646</v>
      </c>
    </row>
    <row r="157" spans="1:42" ht="15" thickBot="1" x14ac:dyDescent="0.25">
      <c r="A157" s="62" t="s">
        <v>332</v>
      </c>
      <c r="B157" s="62" t="s">
        <v>50</v>
      </c>
      <c r="C157" s="88">
        <v>7013</v>
      </c>
      <c r="D157" s="89" t="s">
        <v>963</v>
      </c>
      <c r="E157" s="56" t="s">
        <v>1709</v>
      </c>
      <c r="F157" s="272">
        <v>414235.85</v>
      </c>
      <c r="G157" s="272">
        <v>271901.59000000003</v>
      </c>
      <c r="H157" s="272">
        <v>110005.1</v>
      </c>
      <c r="J157" s="56">
        <v>358834.9</v>
      </c>
      <c r="K157" s="56">
        <v>1497880.67</v>
      </c>
      <c r="M157" s="276">
        <v>18640</v>
      </c>
      <c r="N157" s="276">
        <v>184038.49</v>
      </c>
      <c r="Q157" s="56">
        <v>3100</v>
      </c>
      <c r="S157" s="56">
        <v>-2736609.7</v>
      </c>
      <c r="T157" s="56">
        <v>4517827.99</v>
      </c>
      <c r="U157" s="100">
        <v>1621342.56</v>
      </c>
      <c r="V157" s="100">
        <v>246220</v>
      </c>
      <c r="W157" s="100">
        <v>1055.6099999999999</v>
      </c>
      <c r="Y157" s="100">
        <v>1552278</v>
      </c>
      <c r="AA157" s="100">
        <v>1465484.11</v>
      </c>
      <c r="AB157" s="124">
        <v>2120808</v>
      </c>
      <c r="AD157" s="124">
        <v>1800</v>
      </c>
      <c r="AE157" s="124">
        <v>1640</v>
      </c>
      <c r="AF157" s="124">
        <v>1459439.79</v>
      </c>
      <c r="AG157" s="124">
        <v>368017.06</v>
      </c>
      <c r="AK157" s="85">
        <f t="shared" si="13"/>
        <v>796142.53999999992</v>
      </c>
      <c r="AL157" s="21">
        <f t="shared" si="14"/>
        <v>202678.49</v>
      </c>
      <c r="AM157" s="86">
        <f t="shared" si="15"/>
        <v>593464.04999999993</v>
      </c>
      <c r="AN157" s="24">
        <f t="shared" si="16"/>
        <v>4886380.28</v>
      </c>
      <c r="AO157" s="25">
        <f t="shared" si="17"/>
        <v>3951704.85</v>
      </c>
      <c r="AP157" s="16">
        <f t="shared" si="18"/>
        <v>934675.43000000017</v>
      </c>
    </row>
    <row r="158" spans="1:42" ht="15" thickBot="1" x14ac:dyDescent="0.25">
      <c r="A158" s="62" t="s">
        <v>332</v>
      </c>
      <c r="B158" s="62" t="s">
        <v>50</v>
      </c>
      <c r="C158" s="88">
        <v>4588</v>
      </c>
      <c r="D158" s="89" t="s">
        <v>964</v>
      </c>
      <c r="E158" s="56" t="s">
        <v>1710</v>
      </c>
      <c r="F158" s="272">
        <v>411177.33</v>
      </c>
      <c r="G158" s="272">
        <v>79913</v>
      </c>
      <c r="H158" s="272">
        <v>49991.91</v>
      </c>
      <c r="J158" s="56">
        <v>685276.53</v>
      </c>
      <c r="K158" s="56">
        <v>165393.57</v>
      </c>
      <c r="M158" s="276">
        <v>0</v>
      </c>
      <c r="N158" s="276">
        <v>39610.46</v>
      </c>
      <c r="S158" s="56">
        <v>255467.01</v>
      </c>
      <c r="T158" s="56">
        <v>3061336.79</v>
      </c>
      <c r="U158" s="100">
        <v>1558215.53</v>
      </c>
      <c r="V158" s="100">
        <v>153350</v>
      </c>
      <c r="W158" s="100">
        <v>739.99</v>
      </c>
      <c r="Y158" s="100">
        <v>1240739.5</v>
      </c>
      <c r="AA158" s="100">
        <v>320474.40000000002</v>
      </c>
      <c r="AB158" s="124">
        <v>1869119.5</v>
      </c>
      <c r="AD158" s="124">
        <v>1800</v>
      </c>
      <c r="AF158" s="124">
        <v>1038310.85</v>
      </c>
      <c r="AG158" s="124">
        <v>271237.3</v>
      </c>
      <c r="AK158" s="85">
        <f t="shared" si="13"/>
        <v>541082.24</v>
      </c>
      <c r="AL158" s="21">
        <f t="shared" si="14"/>
        <v>39610.46</v>
      </c>
      <c r="AM158" s="86">
        <f t="shared" si="15"/>
        <v>501471.77999999997</v>
      </c>
      <c r="AN158" s="24">
        <f t="shared" si="16"/>
        <v>3273519.42</v>
      </c>
      <c r="AO158" s="25">
        <f t="shared" si="17"/>
        <v>3180467.65</v>
      </c>
      <c r="AP158" s="16">
        <f t="shared" si="18"/>
        <v>93051.770000000019</v>
      </c>
    </row>
    <row r="159" spans="1:42" ht="15" thickBot="1" x14ac:dyDescent="0.25">
      <c r="A159" s="62" t="s">
        <v>332</v>
      </c>
      <c r="B159" s="62" t="s">
        <v>50</v>
      </c>
      <c r="C159" s="88">
        <v>2353</v>
      </c>
      <c r="D159" s="89" t="s">
        <v>965</v>
      </c>
      <c r="E159" s="56" t="s">
        <v>1711</v>
      </c>
      <c r="F159" s="272">
        <v>328929.46000000002</v>
      </c>
      <c r="G159" s="272">
        <v>164098.79999999999</v>
      </c>
      <c r="H159" s="272">
        <v>372584.86</v>
      </c>
      <c r="J159" s="56">
        <v>1809354.39</v>
      </c>
      <c r="K159" s="56">
        <v>533687.44999999995</v>
      </c>
      <c r="N159" s="276">
        <v>187227.29</v>
      </c>
      <c r="S159" s="56">
        <v>179340.77</v>
      </c>
      <c r="T159" s="56">
        <v>2227904.62</v>
      </c>
      <c r="U159" s="100">
        <v>1112700.54</v>
      </c>
      <c r="V159" s="100">
        <v>119750</v>
      </c>
      <c r="W159" s="100">
        <v>373.85</v>
      </c>
      <c r="Y159" s="100">
        <v>1104250.3999999999</v>
      </c>
      <c r="AA159" s="100">
        <v>243535.79</v>
      </c>
      <c r="AB159" s="124">
        <v>1593730.4</v>
      </c>
      <c r="AD159" s="124">
        <v>18556</v>
      </c>
      <c r="AF159" s="124">
        <v>652265.4</v>
      </c>
      <c r="AG159" s="124">
        <v>93505.52</v>
      </c>
      <c r="AK159" s="85">
        <f t="shared" si="13"/>
        <v>865613.12</v>
      </c>
      <c r="AL159" s="21">
        <f t="shared" si="14"/>
        <v>187227.29</v>
      </c>
      <c r="AM159" s="86">
        <f t="shared" si="15"/>
        <v>678385.83</v>
      </c>
      <c r="AN159" s="24">
        <f t="shared" si="16"/>
        <v>2580610.58</v>
      </c>
      <c r="AO159" s="25">
        <f t="shared" si="17"/>
        <v>2358057.3199999998</v>
      </c>
      <c r="AP159" s="16">
        <f t="shared" si="18"/>
        <v>222553.26000000024</v>
      </c>
    </row>
    <row r="160" spans="1:42" ht="15" thickBot="1" x14ac:dyDescent="0.25">
      <c r="A160" s="62" t="s">
        <v>332</v>
      </c>
      <c r="B160" s="62" t="s">
        <v>50</v>
      </c>
      <c r="C160" s="88">
        <v>3206</v>
      </c>
      <c r="D160" s="89" t="s">
        <v>966</v>
      </c>
      <c r="E160" s="56" t="s">
        <v>1712</v>
      </c>
      <c r="F160" s="272">
        <v>370668.05</v>
      </c>
      <c r="G160" s="272">
        <v>92871.1</v>
      </c>
      <c r="H160" s="272">
        <v>237842.06</v>
      </c>
      <c r="J160" s="56">
        <v>1448396.79</v>
      </c>
      <c r="K160" s="56">
        <v>317966.21999999997</v>
      </c>
      <c r="M160" s="276">
        <v>4000</v>
      </c>
      <c r="N160" s="276">
        <v>88238.8</v>
      </c>
      <c r="S160" s="56">
        <v>178064.56</v>
      </c>
      <c r="T160" s="56">
        <v>1652500.79</v>
      </c>
      <c r="U160" s="100">
        <v>1412611.96</v>
      </c>
      <c r="V160" s="100">
        <v>205165</v>
      </c>
      <c r="W160" s="100">
        <v>636.09</v>
      </c>
      <c r="Y160" s="100">
        <v>606644.5</v>
      </c>
      <c r="AA160" s="100">
        <v>252216.83</v>
      </c>
      <c r="AB160" s="124">
        <v>1292288.5</v>
      </c>
      <c r="AD160" s="124">
        <v>1800</v>
      </c>
      <c r="AF160" s="124">
        <v>766214.99</v>
      </c>
      <c r="AG160" s="124">
        <v>204343.95</v>
      </c>
      <c r="AK160" s="85">
        <f t="shared" si="13"/>
        <v>701381.21</v>
      </c>
      <c r="AL160" s="21">
        <f t="shared" si="14"/>
        <v>92238.8</v>
      </c>
      <c r="AM160" s="86">
        <f t="shared" si="15"/>
        <v>609142.40999999992</v>
      </c>
      <c r="AN160" s="24">
        <f t="shared" si="16"/>
        <v>2477274.38</v>
      </c>
      <c r="AO160" s="25">
        <f t="shared" si="17"/>
        <v>2264647.44</v>
      </c>
      <c r="AP160" s="16">
        <f t="shared" si="18"/>
        <v>212626.93999999994</v>
      </c>
    </row>
    <row r="161" spans="1:43" ht="15" thickBot="1" x14ac:dyDescent="0.25">
      <c r="A161" s="62" t="s">
        <v>332</v>
      </c>
      <c r="B161" s="62" t="s">
        <v>50</v>
      </c>
      <c r="C161" s="88">
        <v>2498</v>
      </c>
      <c r="D161" s="89" t="s">
        <v>967</v>
      </c>
      <c r="E161" s="56" t="s">
        <v>1713</v>
      </c>
      <c r="F161" s="272">
        <v>489233.1</v>
      </c>
      <c r="G161" s="272">
        <v>18400</v>
      </c>
      <c r="H161" s="272">
        <v>62596.93</v>
      </c>
      <c r="J161" s="56">
        <v>1405866.51</v>
      </c>
      <c r="K161" s="56">
        <v>449014.1</v>
      </c>
      <c r="N161" s="276">
        <v>129868.57</v>
      </c>
      <c r="S161" s="56">
        <v>3840</v>
      </c>
      <c r="T161" s="56">
        <v>2038406.69</v>
      </c>
      <c r="U161" s="100">
        <v>1286748.75</v>
      </c>
      <c r="V161" s="100">
        <v>130240</v>
      </c>
      <c r="W161" s="100">
        <v>1445.51</v>
      </c>
      <c r="Y161" s="100">
        <v>935588.5</v>
      </c>
      <c r="AA161" s="100">
        <v>171867.04</v>
      </c>
      <c r="AB161" s="124">
        <v>1363668.5</v>
      </c>
      <c r="AF161" s="124">
        <v>983593.96</v>
      </c>
      <c r="AG161" s="124">
        <v>444335.05</v>
      </c>
      <c r="AK161" s="85">
        <f t="shared" si="13"/>
        <v>570230.03</v>
      </c>
      <c r="AL161" s="21">
        <f t="shared" si="14"/>
        <v>129868.57</v>
      </c>
      <c r="AM161" s="86">
        <f t="shared" si="15"/>
        <v>440361.46</v>
      </c>
      <c r="AN161" s="24">
        <f t="shared" si="16"/>
        <v>2525889.7999999998</v>
      </c>
      <c r="AO161" s="25">
        <f t="shared" si="17"/>
        <v>2791597.51</v>
      </c>
      <c r="AP161" s="16">
        <f t="shared" si="18"/>
        <v>-265707.70999999996</v>
      </c>
    </row>
    <row r="162" spans="1:43" ht="15" thickBot="1" x14ac:dyDescent="0.25">
      <c r="A162" s="62" t="s">
        <v>332</v>
      </c>
      <c r="B162" s="62" t="s">
        <v>50</v>
      </c>
      <c r="C162" s="88">
        <v>4052</v>
      </c>
      <c r="D162" s="89" t="s">
        <v>968</v>
      </c>
      <c r="E162" s="56" t="s">
        <v>1714</v>
      </c>
      <c r="F162" s="272">
        <v>229234.09</v>
      </c>
      <c r="G162" s="272">
        <v>63632</v>
      </c>
      <c r="H162" s="272">
        <v>63071.839999999997</v>
      </c>
      <c r="J162" s="56">
        <v>1251686.55</v>
      </c>
      <c r="K162" s="56">
        <v>378400.59</v>
      </c>
      <c r="M162" s="276">
        <v>0</v>
      </c>
      <c r="N162" s="276">
        <v>40000</v>
      </c>
      <c r="S162" s="56">
        <v>258699.32</v>
      </c>
      <c r="T162" s="56">
        <v>2546107.46</v>
      </c>
      <c r="U162" s="100">
        <v>1486535.67</v>
      </c>
      <c r="V162" s="100">
        <v>67980</v>
      </c>
      <c r="W162" s="100">
        <v>675.84</v>
      </c>
      <c r="Y162" s="100">
        <v>966427</v>
      </c>
      <c r="AA162" s="100">
        <v>290838.31</v>
      </c>
      <c r="AB162" s="124">
        <v>1551002</v>
      </c>
      <c r="AD162" s="124">
        <v>1800</v>
      </c>
      <c r="AF162" s="124">
        <v>958716.92</v>
      </c>
      <c r="AG162" s="124">
        <v>263907.52</v>
      </c>
      <c r="AJ162" s="124">
        <v>10964</v>
      </c>
      <c r="AK162" s="85">
        <f t="shared" si="13"/>
        <v>355937.92999999993</v>
      </c>
      <c r="AL162" s="21">
        <f t="shared" si="14"/>
        <v>40000</v>
      </c>
      <c r="AM162" s="86">
        <f t="shared" si="15"/>
        <v>315937.92999999993</v>
      </c>
      <c r="AN162" s="24">
        <f t="shared" si="16"/>
        <v>2812456.82</v>
      </c>
      <c r="AO162" s="25">
        <f t="shared" si="17"/>
        <v>2786390.44</v>
      </c>
      <c r="AP162" s="16">
        <f t="shared" si="18"/>
        <v>26066.379999999888</v>
      </c>
    </row>
    <row r="163" spans="1:43" ht="15" thickBot="1" x14ac:dyDescent="0.25">
      <c r="A163" s="62" t="s">
        <v>332</v>
      </c>
      <c r="B163" s="62" t="s">
        <v>50</v>
      </c>
      <c r="C163" s="88">
        <v>2478</v>
      </c>
      <c r="D163" s="89" t="s">
        <v>969</v>
      </c>
      <c r="E163" s="56" t="s">
        <v>1715</v>
      </c>
      <c r="F163" s="272">
        <v>78629.52</v>
      </c>
      <c r="G163" s="272">
        <v>1405.45</v>
      </c>
      <c r="H163" s="272">
        <v>39894.01</v>
      </c>
      <c r="J163" s="56">
        <v>418881.96</v>
      </c>
      <c r="K163" s="56">
        <v>404024.77</v>
      </c>
      <c r="M163" s="276">
        <v>4900</v>
      </c>
      <c r="N163" s="276">
        <v>39900</v>
      </c>
      <c r="S163" s="56">
        <v>162125.39000000001</v>
      </c>
      <c r="T163" s="56">
        <v>2320392.7599999998</v>
      </c>
      <c r="U163" s="100">
        <v>1150877.6499999999</v>
      </c>
      <c r="V163" s="100">
        <v>185387</v>
      </c>
      <c r="W163" s="100">
        <v>436.43</v>
      </c>
      <c r="Y163" s="100">
        <v>697504.5</v>
      </c>
      <c r="AA163" s="100">
        <v>206989.71</v>
      </c>
      <c r="AB163" s="124">
        <v>1111424.5</v>
      </c>
      <c r="AD163" s="124">
        <v>1800</v>
      </c>
      <c r="AF163" s="124">
        <v>1039264.01</v>
      </c>
      <c r="AG163" s="124">
        <v>275435.56</v>
      </c>
      <c r="AK163" s="85">
        <f t="shared" si="13"/>
        <v>119928.98000000001</v>
      </c>
      <c r="AL163" s="21">
        <f t="shared" si="14"/>
        <v>44800</v>
      </c>
      <c r="AM163" s="86">
        <f t="shared" si="15"/>
        <v>75128.98000000001</v>
      </c>
      <c r="AN163" s="24">
        <f t="shared" si="16"/>
        <v>2241195.29</v>
      </c>
      <c r="AO163" s="25">
        <f t="shared" si="17"/>
        <v>2427924.0699999998</v>
      </c>
      <c r="AP163" s="16">
        <f t="shared" si="18"/>
        <v>-186728.7799999998</v>
      </c>
    </row>
    <row r="164" spans="1:43" ht="15" thickBot="1" x14ac:dyDescent="0.25">
      <c r="A164" s="62" t="s">
        <v>332</v>
      </c>
      <c r="B164" s="62" t="s">
        <v>50</v>
      </c>
      <c r="C164" s="88">
        <v>2353</v>
      </c>
      <c r="D164" s="89" t="s">
        <v>970</v>
      </c>
      <c r="E164" s="56" t="s">
        <v>1764</v>
      </c>
      <c r="F164" s="272">
        <v>404690.23</v>
      </c>
      <c r="G164" s="272">
        <v>25200</v>
      </c>
      <c r="H164" s="272">
        <v>93162.46</v>
      </c>
      <c r="J164" s="56">
        <v>1199732.06</v>
      </c>
      <c r="K164" s="56">
        <v>522762.8</v>
      </c>
      <c r="M164" s="276">
        <v>3000</v>
      </c>
      <c r="N164" s="276">
        <v>73916.22</v>
      </c>
      <c r="S164" s="56">
        <v>263586.84000000003</v>
      </c>
      <c r="T164" s="56">
        <v>2754433.99</v>
      </c>
      <c r="U164" s="100">
        <v>1204117.28</v>
      </c>
      <c r="V164" s="100">
        <v>75300</v>
      </c>
      <c r="W164" s="100">
        <v>1294.1500000000001</v>
      </c>
      <c r="Y164" s="100">
        <v>957995.5</v>
      </c>
      <c r="AA164" s="100">
        <v>244374.35</v>
      </c>
      <c r="AB164" s="124">
        <v>1483165.5</v>
      </c>
      <c r="AD164" s="124">
        <v>1800</v>
      </c>
      <c r="AF164" s="124">
        <v>1005381.92</v>
      </c>
      <c r="AG164" s="124">
        <v>343339.43</v>
      </c>
      <c r="AJ164" s="124">
        <v>5500</v>
      </c>
      <c r="AK164" s="85">
        <f t="shared" si="13"/>
        <v>523052.69</v>
      </c>
      <c r="AL164" s="21">
        <f t="shared" si="14"/>
        <v>76916.22</v>
      </c>
      <c r="AM164" s="86">
        <f t="shared" si="15"/>
        <v>446136.47</v>
      </c>
      <c r="AN164" s="24">
        <f t="shared" si="16"/>
        <v>2483081.2799999998</v>
      </c>
      <c r="AO164" s="25">
        <f t="shared" si="17"/>
        <v>2839186.85</v>
      </c>
      <c r="AP164" s="16">
        <f t="shared" si="18"/>
        <v>-356105.5700000003</v>
      </c>
    </row>
    <row r="165" spans="1:43" ht="15" thickBot="1" x14ac:dyDescent="0.25">
      <c r="A165" s="62" t="s">
        <v>332</v>
      </c>
      <c r="B165" s="62" t="s">
        <v>50</v>
      </c>
      <c r="C165" s="88">
        <v>5363</v>
      </c>
      <c r="D165" s="89" t="s">
        <v>971</v>
      </c>
      <c r="E165" s="56" t="s">
        <v>1768</v>
      </c>
      <c r="F165" s="272">
        <v>683089.9</v>
      </c>
      <c r="G165" s="272">
        <v>27000</v>
      </c>
      <c r="H165" s="272">
        <v>82371.38</v>
      </c>
      <c r="J165" s="56">
        <v>541650</v>
      </c>
      <c r="K165" s="56">
        <v>286803.15999999997</v>
      </c>
      <c r="M165" s="276">
        <v>146130</v>
      </c>
      <c r="N165" s="276">
        <v>81382.64</v>
      </c>
      <c r="O165" s="276">
        <v>16900</v>
      </c>
      <c r="S165" s="56">
        <v>280556.40999999997</v>
      </c>
      <c r="T165" s="56">
        <v>4164121.7</v>
      </c>
      <c r="U165" s="100">
        <v>1449888.48</v>
      </c>
      <c r="V165" s="100">
        <v>264500</v>
      </c>
      <c r="W165" s="100">
        <v>1477.18</v>
      </c>
      <c r="Y165" s="100">
        <v>1580733</v>
      </c>
      <c r="AA165" s="100">
        <v>342714.83</v>
      </c>
      <c r="AB165" s="124">
        <v>2073823</v>
      </c>
      <c r="AD165" s="124">
        <v>1800</v>
      </c>
      <c r="AF165" s="124">
        <v>1382890.29</v>
      </c>
      <c r="AG165" s="124">
        <v>90300.87</v>
      </c>
      <c r="AK165" s="85">
        <f t="shared" si="13"/>
        <v>792461.28</v>
      </c>
      <c r="AL165" s="21">
        <f t="shared" si="14"/>
        <v>244412.64</v>
      </c>
      <c r="AM165" s="86">
        <f t="shared" si="15"/>
        <v>548048.64000000001</v>
      </c>
      <c r="AN165" s="24">
        <f t="shared" si="16"/>
        <v>3639313.49</v>
      </c>
      <c r="AO165" s="25">
        <f t="shared" si="17"/>
        <v>3548814.16</v>
      </c>
      <c r="AP165" s="16">
        <f t="shared" si="18"/>
        <v>90499.330000000075</v>
      </c>
    </row>
    <row r="166" spans="1:43" ht="15" thickBot="1" x14ac:dyDescent="0.25">
      <c r="A166" s="62" t="s">
        <v>332</v>
      </c>
      <c r="B166" s="62" t="s">
        <v>50</v>
      </c>
      <c r="C166" s="88">
        <v>2121</v>
      </c>
      <c r="D166" s="89" t="s">
        <v>972</v>
      </c>
      <c r="E166" s="56" t="s">
        <v>1772</v>
      </c>
      <c r="F166" s="272">
        <v>311155.67</v>
      </c>
      <c r="G166" s="272">
        <v>103600.31</v>
      </c>
      <c r="H166" s="272">
        <v>226688.06</v>
      </c>
      <c r="J166" s="56">
        <v>1068601.46</v>
      </c>
      <c r="K166" s="56">
        <v>380771.56</v>
      </c>
      <c r="M166" s="276">
        <v>0</v>
      </c>
      <c r="N166" s="276">
        <v>83765.429999999993</v>
      </c>
      <c r="S166" s="56">
        <v>1658.54</v>
      </c>
      <c r="T166" s="56">
        <v>3254719.47</v>
      </c>
      <c r="U166" s="100">
        <v>1231894.94</v>
      </c>
      <c r="V166" s="100">
        <v>154550</v>
      </c>
      <c r="Y166" s="100">
        <v>679686.6</v>
      </c>
      <c r="AA166" s="100">
        <v>269714.31</v>
      </c>
      <c r="AB166" s="124">
        <v>1051516.6000000001</v>
      </c>
      <c r="AD166" s="124">
        <v>8152</v>
      </c>
      <c r="AF166" s="124">
        <v>744640.52</v>
      </c>
      <c r="AG166" s="124">
        <v>284472.86</v>
      </c>
      <c r="AJ166" s="124">
        <v>2493.1</v>
      </c>
      <c r="AK166" s="85">
        <f t="shared" si="13"/>
        <v>641444.04</v>
      </c>
      <c r="AL166" s="21">
        <f t="shared" si="14"/>
        <v>83765.429999999993</v>
      </c>
      <c r="AM166" s="86">
        <f t="shared" si="15"/>
        <v>557678.6100000001</v>
      </c>
      <c r="AN166" s="24">
        <f t="shared" si="16"/>
        <v>2335845.85</v>
      </c>
      <c r="AO166" s="25">
        <f t="shared" si="17"/>
        <v>2091275.08</v>
      </c>
      <c r="AP166" s="16">
        <f t="shared" si="18"/>
        <v>244570.77000000002</v>
      </c>
    </row>
    <row r="167" spans="1:43" ht="15" thickBot="1" x14ac:dyDescent="0.25">
      <c r="A167" s="62" t="s">
        <v>334</v>
      </c>
      <c r="B167" s="62" t="s">
        <v>51</v>
      </c>
      <c r="C167" s="88">
        <v>5006</v>
      </c>
      <c r="D167" s="89" t="s">
        <v>973</v>
      </c>
      <c r="E167" s="56" t="s">
        <v>1716</v>
      </c>
      <c r="F167" s="272">
        <v>728489.28</v>
      </c>
      <c r="G167" s="272">
        <v>445307.65</v>
      </c>
      <c r="H167" s="272">
        <v>88714.6</v>
      </c>
      <c r="J167" s="56">
        <v>563546.61</v>
      </c>
      <c r="K167" s="56">
        <v>514194.98</v>
      </c>
      <c r="M167" s="276">
        <v>3000</v>
      </c>
      <c r="N167" s="276">
        <v>58075.56</v>
      </c>
      <c r="P167" s="276">
        <v>286.92</v>
      </c>
      <c r="S167" s="56">
        <v>-2720032.14</v>
      </c>
      <c r="T167" s="56">
        <v>4774273.9400000004</v>
      </c>
      <c r="U167" s="100">
        <v>1875516.22</v>
      </c>
      <c r="V167" s="100">
        <v>225525</v>
      </c>
      <c r="W167" s="100">
        <v>1232.92</v>
      </c>
      <c r="Y167" s="100">
        <v>1237120.5</v>
      </c>
      <c r="AA167" s="100">
        <v>18900</v>
      </c>
      <c r="AB167" s="124">
        <v>1721291.5</v>
      </c>
      <c r="AF167" s="124">
        <v>789243.34</v>
      </c>
      <c r="AG167" s="124">
        <v>305321.36</v>
      </c>
      <c r="AJ167" s="124">
        <v>4120</v>
      </c>
      <c r="AK167" s="85">
        <f t="shared" si="13"/>
        <v>1262511.5300000003</v>
      </c>
      <c r="AL167" s="21">
        <f t="shared" si="14"/>
        <v>61362.479999999996</v>
      </c>
      <c r="AM167" s="86">
        <f t="shared" si="15"/>
        <v>1201149.0500000003</v>
      </c>
      <c r="AN167" s="24">
        <f t="shared" si="16"/>
        <v>3358294.6399999997</v>
      </c>
      <c r="AO167" s="25">
        <f t="shared" si="17"/>
        <v>2819976.1999999997</v>
      </c>
      <c r="AP167" s="16">
        <f t="shared" si="18"/>
        <v>538318.43999999994</v>
      </c>
    </row>
    <row r="168" spans="1:43" ht="15" thickBot="1" x14ac:dyDescent="0.25">
      <c r="A168" s="62" t="s">
        <v>334</v>
      </c>
      <c r="B168" s="62" t="s">
        <v>51</v>
      </c>
      <c r="C168" s="88">
        <v>2343</v>
      </c>
      <c r="D168" s="89" t="s">
        <v>974</v>
      </c>
      <c r="E168" s="56" t="s">
        <v>1717</v>
      </c>
      <c r="F168" s="272">
        <v>321181.12</v>
      </c>
      <c r="G168" s="272">
        <v>47659.45</v>
      </c>
      <c r="H168" s="272">
        <v>54797.52</v>
      </c>
      <c r="J168" s="56">
        <v>955012.41</v>
      </c>
      <c r="K168" s="56">
        <v>472518.99</v>
      </c>
      <c r="M168" s="276">
        <v>0</v>
      </c>
      <c r="N168" s="276">
        <v>44650</v>
      </c>
      <c r="P168" s="276">
        <v>28.04</v>
      </c>
      <c r="S168" s="56">
        <v>-1393646.91</v>
      </c>
      <c r="T168" s="56">
        <v>3320080.98</v>
      </c>
      <c r="U168" s="100">
        <v>1047296.87</v>
      </c>
      <c r="V168" s="100">
        <v>120040</v>
      </c>
      <c r="W168" s="100">
        <v>653</v>
      </c>
      <c r="Y168" s="100">
        <v>1666813.5</v>
      </c>
      <c r="AA168" s="100">
        <v>9900</v>
      </c>
      <c r="AB168" s="124">
        <v>1900653.5</v>
      </c>
      <c r="AF168" s="124">
        <v>636573.24</v>
      </c>
      <c r="AG168" s="124">
        <v>277288.25</v>
      </c>
      <c r="AK168" s="85">
        <f t="shared" si="13"/>
        <v>423638.09</v>
      </c>
      <c r="AL168" s="21">
        <f t="shared" si="14"/>
        <v>44678.04</v>
      </c>
      <c r="AM168" s="86">
        <f t="shared" si="15"/>
        <v>378960.05000000005</v>
      </c>
      <c r="AN168" s="24">
        <f t="shared" si="16"/>
        <v>2844703.37</v>
      </c>
      <c r="AO168" s="25">
        <f t="shared" si="17"/>
        <v>2814514.99</v>
      </c>
      <c r="AP168" s="16">
        <f t="shared" si="18"/>
        <v>30188.379999999888</v>
      </c>
    </row>
    <row r="169" spans="1:43" ht="15" thickBot="1" x14ac:dyDescent="0.25">
      <c r="A169" s="62" t="s">
        <v>334</v>
      </c>
      <c r="B169" s="62" t="s">
        <v>51</v>
      </c>
      <c r="C169" s="88">
        <v>2524</v>
      </c>
      <c r="D169" s="89" t="s">
        <v>975</v>
      </c>
      <c r="E169" s="56" t="s">
        <v>1718</v>
      </c>
      <c r="F169" s="272">
        <v>350291.84</v>
      </c>
      <c r="G169" s="272">
        <v>171471.74</v>
      </c>
      <c r="H169" s="272">
        <v>21103.279999999999</v>
      </c>
      <c r="J169" s="56">
        <v>905349.24</v>
      </c>
      <c r="K169" s="56">
        <v>368043.16</v>
      </c>
      <c r="M169" s="276">
        <v>4000</v>
      </c>
      <c r="N169" s="276">
        <v>47123.9</v>
      </c>
      <c r="P169" s="276">
        <v>376.38</v>
      </c>
      <c r="S169" s="56">
        <v>-438529.39</v>
      </c>
      <c r="T169" s="56">
        <v>2333757.04</v>
      </c>
      <c r="U169" s="100">
        <v>1259093.55</v>
      </c>
      <c r="V169" s="100">
        <v>146540</v>
      </c>
      <c r="W169" s="100">
        <v>425.24</v>
      </c>
      <c r="Y169" s="100">
        <v>1197427</v>
      </c>
      <c r="AA169" s="100">
        <v>38217.879999999997</v>
      </c>
      <c r="AB169" s="124">
        <v>1538722</v>
      </c>
      <c r="AF169" s="124">
        <v>743137.84</v>
      </c>
      <c r="AG169" s="124">
        <v>246321.5</v>
      </c>
      <c r="AJ169" s="124">
        <v>2700</v>
      </c>
      <c r="AK169" s="85">
        <f t="shared" si="13"/>
        <v>542866.86</v>
      </c>
      <c r="AL169" s="21">
        <f t="shared" si="14"/>
        <v>51500.28</v>
      </c>
      <c r="AM169" s="86">
        <f t="shared" si="15"/>
        <v>491366.57999999996</v>
      </c>
      <c r="AN169" s="24">
        <f t="shared" si="16"/>
        <v>2641703.67</v>
      </c>
      <c r="AO169" s="25">
        <f t="shared" si="17"/>
        <v>2530881.34</v>
      </c>
      <c r="AP169" s="16">
        <f t="shared" si="18"/>
        <v>110822.33000000007</v>
      </c>
    </row>
    <row r="170" spans="1:43" ht="15" thickBot="1" x14ac:dyDescent="0.25">
      <c r="A170" s="62" t="s">
        <v>334</v>
      </c>
      <c r="B170" s="62" t="s">
        <v>51</v>
      </c>
      <c r="C170" s="88">
        <v>6272</v>
      </c>
      <c r="D170" s="89" t="s">
        <v>976</v>
      </c>
      <c r="E170" s="56" t="s">
        <v>1719</v>
      </c>
      <c r="F170" s="272">
        <v>1522149.02</v>
      </c>
      <c r="G170" s="272">
        <v>228617.15</v>
      </c>
      <c r="H170" s="272">
        <v>37313.58</v>
      </c>
      <c r="J170" s="56">
        <v>133274.44</v>
      </c>
      <c r="K170" s="56">
        <v>361676.69</v>
      </c>
      <c r="M170" s="276">
        <v>2000</v>
      </c>
      <c r="N170" s="276">
        <v>50747.3</v>
      </c>
      <c r="P170" s="276">
        <v>0</v>
      </c>
      <c r="S170" s="56">
        <v>-862364.05</v>
      </c>
      <c r="T170" s="56">
        <v>2500833.27</v>
      </c>
      <c r="U170" s="100">
        <v>2680929.02</v>
      </c>
      <c r="V170" s="100">
        <v>348395</v>
      </c>
      <c r="W170" s="100">
        <v>1796.8</v>
      </c>
      <c r="Y170" s="100">
        <v>1172745</v>
      </c>
      <c r="AA170" s="100">
        <v>11900</v>
      </c>
      <c r="AB170" s="124">
        <v>2122900</v>
      </c>
      <c r="AF170" s="124">
        <v>968413.66</v>
      </c>
      <c r="AG170" s="124">
        <v>170627.8</v>
      </c>
      <c r="AJ170" s="124">
        <v>3380</v>
      </c>
      <c r="AK170" s="85">
        <f t="shared" si="13"/>
        <v>1788079.75</v>
      </c>
      <c r="AL170" s="21">
        <f t="shared" si="14"/>
        <v>52747.3</v>
      </c>
      <c r="AM170" s="86">
        <f t="shared" si="15"/>
        <v>1735332.45</v>
      </c>
      <c r="AN170" s="24">
        <f t="shared" si="16"/>
        <v>4215765.82</v>
      </c>
      <c r="AO170" s="25">
        <f t="shared" si="17"/>
        <v>3265321.46</v>
      </c>
      <c r="AP170" s="16">
        <f t="shared" si="18"/>
        <v>950444.36000000034</v>
      </c>
    </row>
    <row r="171" spans="1:43" ht="15" thickBot="1" x14ac:dyDescent="0.25">
      <c r="A171" s="62" t="s">
        <v>334</v>
      </c>
      <c r="B171" s="62" t="s">
        <v>51</v>
      </c>
      <c r="C171" s="88">
        <v>5818</v>
      </c>
      <c r="D171" s="89" t="s">
        <v>977</v>
      </c>
      <c r="E171" s="56" t="s">
        <v>1720</v>
      </c>
      <c r="F171" s="272">
        <v>1919409.45</v>
      </c>
      <c r="G171" s="272">
        <v>1245641.49</v>
      </c>
      <c r="H171" s="272">
        <v>113311.01</v>
      </c>
      <c r="J171" s="56">
        <v>614429.02</v>
      </c>
      <c r="K171" s="56">
        <v>843488.59</v>
      </c>
      <c r="M171" s="276">
        <v>2400</v>
      </c>
      <c r="N171" s="276">
        <v>61014.69</v>
      </c>
      <c r="P171" s="276">
        <v>1012.53</v>
      </c>
      <c r="S171" s="56">
        <v>1707129.44</v>
      </c>
      <c r="T171" s="56">
        <v>1757956.06</v>
      </c>
      <c r="U171" s="100">
        <v>2989688.89</v>
      </c>
      <c r="V171" s="100">
        <v>204270</v>
      </c>
      <c r="W171" s="100">
        <v>3371.59</v>
      </c>
      <c r="Y171" s="100">
        <v>1827842.5</v>
      </c>
      <c r="AA171" s="100">
        <v>158115.53</v>
      </c>
      <c r="AB171" s="124">
        <v>2266537.5</v>
      </c>
      <c r="AF171" s="124">
        <v>954358.78</v>
      </c>
      <c r="AG171" s="124">
        <v>378535.39</v>
      </c>
      <c r="AJ171" s="124">
        <v>21600</v>
      </c>
      <c r="AK171" s="85">
        <f t="shared" si="13"/>
        <v>3278361.9499999997</v>
      </c>
      <c r="AL171" s="21">
        <f t="shared" si="14"/>
        <v>64427.22</v>
      </c>
      <c r="AM171" s="86">
        <f t="shared" si="15"/>
        <v>3213934.7299999995</v>
      </c>
      <c r="AN171" s="24">
        <f t="shared" si="16"/>
        <v>5183288.5100000007</v>
      </c>
      <c r="AO171" s="25">
        <f t="shared" si="17"/>
        <v>3621031.6700000004</v>
      </c>
      <c r="AP171" s="16">
        <f t="shared" si="18"/>
        <v>1562256.8400000003</v>
      </c>
    </row>
    <row r="172" spans="1:43" ht="15" thickBot="1" x14ac:dyDescent="0.25">
      <c r="A172" s="62" t="s">
        <v>334</v>
      </c>
      <c r="B172" s="62" t="s">
        <v>51</v>
      </c>
      <c r="C172" s="88">
        <v>3371</v>
      </c>
      <c r="D172" s="89" t="s">
        <v>978</v>
      </c>
      <c r="E172" s="56" t="s">
        <v>1721</v>
      </c>
      <c r="F172" s="272">
        <v>419583.91</v>
      </c>
      <c r="G172" s="272">
        <v>195785</v>
      </c>
      <c r="H172" s="272">
        <v>46333.09</v>
      </c>
      <c r="J172" s="56">
        <v>975231.42</v>
      </c>
      <c r="K172" s="56">
        <v>175118.53</v>
      </c>
      <c r="M172" s="276">
        <v>3000</v>
      </c>
      <c r="N172" s="276">
        <v>42130.92</v>
      </c>
      <c r="P172" s="276">
        <v>135.38</v>
      </c>
      <c r="S172" s="56">
        <v>-300552.09000000003</v>
      </c>
      <c r="T172" s="56">
        <v>2321876.0699999998</v>
      </c>
      <c r="U172" s="100">
        <v>1356606.3</v>
      </c>
      <c r="V172" s="100">
        <v>154800</v>
      </c>
      <c r="W172" s="100">
        <v>833.89</v>
      </c>
      <c r="Y172" s="100">
        <v>884037</v>
      </c>
      <c r="AA172" s="100">
        <v>5400</v>
      </c>
      <c r="AB172" s="124">
        <v>1122792</v>
      </c>
      <c r="AF172" s="124">
        <v>883837.81</v>
      </c>
      <c r="AG172" s="124">
        <v>252358.17</v>
      </c>
      <c r="AK172" s="85">
        <f t="shared" si="13"/>
        <v>661701.99999999988</v>
      </c>
      <c r="AL172" s="21">
        <f t="shared" si="14"/>
        <v>45266.299999999996</v>
      </c>
      <c r="AM172" s="86">
        <f t="shared" si="15"/>
        <v>616435.69999999984</v>
      </c>
      <c r="AN172" s="24">
        <f t="shared" si="16"/>
        <v>2401677.19</v>
      </c>
      <c r="AO172" s="25">
        <f t="shared" si="17"/>
        <v>2258987.98</v>
      </c>
      <c r="AP172" s="16">
        <f t="shared" si="18"/>
        <v>142689.20999999996</v>
      </c>
    </row>
    <row r="173" spans="1:43" ht="15" thickBot="1" x14ac:dyDescent="0.25">
      <c r="A173" s="62" t="s">
        <v>334</v>
      </c>
      <c r="B173" s="62" t="s">
        <v>51</v>
      </c>
      <c r="C173" s="88">
        <v>4485</v>
      </c>
      <c r="D173" s="89" t="s">
        <v>979</v>
      </c>
      <c r="E173" s="56" t="s">
        <v>1722</v>
      </c>
      <c r="F173" s="272">
        <v>654765.93999999994</v>
      </c>
      <c r="G173" s="272">
        <v>561131.55000000005</v>
      </c>
      <c r="H173" s="272">
        <v>34169.43</v>
      </c>
      <c r="J173" s="56">
        <v>474763.61</v>
      </c>
      <c r="K173" s="56">
        <v>199944.46</v>
      </c>
      <c r="M173" s="276">
        <v>5000</v>
      </c>
      <c r="N173" s="276">
        <v>75194.53</v>
      </c>
      <c r="P173" s="276">
        <v>921.24</v>
      </c>
      <c r="S173" s="56">
        <v>-971943.12</v>
      </c>
      <c r="T173" s="56">
        <v>2694098.62</v>
      </c>
      <c r="U173" s="100">
        <v>1920191.6</v>
      </c>
      <c r="V173" s="100">
        <v>91900</v>
      </c>
      <c r="W173" s="100">
        <v>1265.72</v>
      </c>
      <c r="Y173" s="100">
        <v>912488.5</v>
      </c>
      <c r="AA173" s="100">
        <v>12600</v>
      </c>
      <c r="AB173" s="124">
        <v>1320826</v>
      </c>
      <c r="AF173" s="124">
        <v>1008399.44</v>
      </c>
      <c r="AG173" s="124">
        <v>210406.46</v>
      </c>
      <c r="AJ173" s="124">
        <v>246.7</v>
      </c>
      <c r="AK173" s="85">
        <f t="shared" si="13"/>
        <v>1250066.92</v>
      </c>
      <c r="AL173" s="21">
        <f t="shared" si="14"/>
        <v>81115.77</v>
      </c>
      <c r="AM173" s="86">
        <f t="shared" si="15"/>
        <v>1168951.1499999999</v>
      </c>
      <c r="AN173" s="24">
        <f t="shared" si="16"/>
        <v>2938445.8200000003</v>
      </c>
      <c r="AO173" s="25">
        <f t="shared" si="17"/>
        <v>2539878.6</v>
      </c>
      <c r="AP173" s="16">
        <f t="shared" si="18"/>
        <v>398567.2200000002</v>
      </c>
    </row>
    <row r="174" spans="1:43" ht="15" thickBot="1" x14ac:dyDescent="0.25">
      <c r="A174" s="62" t="s">
        <v>334</v>
      </c>
      <c r="B174" s="62" t="s">
        <v>51</v>
      </c>
      <c r="C174" s="88">
        <v>2325</v>
      </c>
      <c r="D174" s="89" t="s">
        <v>980</v>
      </c>
      <c r="E174" s="56" t="s">
        <v>1762</v>
      </c>
      <c r="F174" s="272">
        <v>483159.66</v>
      </c>
      <c r="G174" s="272">
        <v>167043.5</v>
      </c>
      <c r="H174" s="272">
        <v>21296.9</v>
      </c>
      <c r="J174" s="56">
        <v>683568.08</v>
      </c>
      <c r="K174" s="56">
        <v>206343.14</v>
      </c>
      <c r="M174" s="276">
        <v>3500</v>
      </c>
      <c r="N174" s="276">
        <v>27090</v>
      </c>
      <c r="S174" s="56">
        <v>-1197820.27</v>
      </c>
      <c r="T174" s="56">
        <v>2583494.75</v>
      </c>
      <c r="U174" s="100">
        <v>1264888.44</v>
      </c>
      <c r="V174" s="100">
        <v>110000</v>
      </c>
      <c r="W174" s="100">
        <v>489.64</v>
      </c>
      <c r="Y174" s="100">
        <v>357819</v>
      </c>
      <c r="AA174" s="100">
        <v>10800</v>
      </c>
      <c r="AB174" s="124">
        <v>784149</v>
      </c>
      <c r="AF174" s="124">
        <v>537078.81000000006</v>
      </c>
      <c r="AG174" s="124">
        <v>166810.47</v>
      </c>
      <c r="AK174" s="85">
        <f t="shared" si="13"/>
        <v>671500.05999999994</v>
      </c>
      <c r="AL174" s="21">
        <f t="shared" si="14"/>
        <v>30590</v>
      </c>
      <c r="AM174" s="86">
        <f t="shared" si="15"/>
        <v>640910.05999999994</v>
      </c>
      <c r="AN174" s="24">
        <f t="shared" si="16"/>
        <v>1743997.0799999998</v>
      </c>
      <c r="AO174" s="25">
        <f t="shared" si="17"/>
        <v>1488038.28</v>
      </c>
      <c r="AP174" s="16">
        <f t="shared" si="18"/>
        <v>255958.79999999981</v>
      </c>
    </row>
    <row r="175" spans="1:43" ht="15" thickBot="1" x14ac:dyDescent="0.25">
      <c r="A175" s="62" t="s">
        <v>334</v>
      </c>
      <c r="B175" s="62" t="s">
        <v>51</v>
      </c>
      <c r="C175" s="88">
        <v>1480</v>
      </c>
      <c r="D175" s="89" t="s">
        <v>981</v>
      </c>
      <c r="E175" s="56" t="s">
        <v>1773</v>
      </c>
      <c r="F175" s="272">
        <v>270171.99</v>
      </c>
      <c r="G175" s="272">
        <v>51338.65</v>
      </c>
      <c r="H175" s="272">
        <v>43912.33</v>
      </c>
      <c r="J175" s="56">
        <v>1291690.6000000001</v>
      </c>
      <c r="K175" s="56">
        <v>79670.02</v>
      </c>
      <c r="N175" s="276">
        <v>29823.599999999999</v>
      </c>
      <c r="P175" s="276">
        <v>150</v>
      </c>
      <c r="S175" s="56">
        <v>-1097429.02</v>
      </c>
      <c r="T175" s="56">
        <v>2913433.4</v>
      </c>
      <c r="U175" s="100">
        <v>874448.2</v>
      </c>
      <c r="V175" s="100">
        <v>107000</v>
      </c>
      <c r="W175" s="100">
        <v>382.76</v>
      </c>
      <c r="Y175" s="100">
        <v>596326.5</v>
      </c>
      <c r="AA175" s="100">
        <v>18670.810000000001</v>
      </c>
      <c r="AB175" s="124">
        <v>779961.5</v>
      </c>
      <c r="AE175" s="124">
        <v>56660</v>
      </c>
      <c r="AF175" s="124">
        <v>491812.71</v>
      </c>
      <c r="AG175" s="124">
        <v>234401.45</v>
      </c>
      <c r="AJ175" s="124">
        <v>9000</v>
      </c>
      <c r="AK175" s="85">
        <f t="shared" si="13"/>
        <v>365422.97000000003</v>
      </c>
      <c r="AL175" s="21">
        <f t="shared" si="14"/>
        <v>29973.599999999999</v>
      </c>
      <c r="AM175" s="86">
        <f t="shared" si="15"/>
        <v>335449.37000000005</v>
      </c>
      <c r="AN175" s="24">
        <f t="shared" si="16"/>
        <v>1596828.27</v>
      </c>
      <c r="AO175" s="25">
        <f t="shared" si="17"/>
        <v>1571835.66</v>
      </c>
      <c r="AP175" s="16">
        <f t="shared" si="18"/>
        <v>24992.610000000102</v>
      </c>
    </row>
    <row r="176" spans="1:43" ht="15.75" thickBot="1" x14ac:dyDescent="0.3">
      <c r="A176" s="62" t="s">
        <v>335</v>
      </c>
      <c r="B176" s="62" t="s">
        <v>52</v>
      </c>
      <c r="C176" s="88">
        <v>8344</v>
      </c>
      <c r="D176" s="89" t="s">
        <v>982</v>
      </c>
      <c r="E176" s="56" t="s">
        <v>17</v>
      </c>
      <c r="F176" s="272">
        <v>1029439.16</v>
      </c>
      <c r="G176" s="272">
        <v>52436.7</v>
      </c>
      <c r="H176" s="272">
        <v>143991.91</v>
      </c>
      <c r="J176" s="56">
        <v>1185119.53</v>
      </c>
      <c r="K176" s="56">
        <v>500284.32</v>
      </c>
      <c r="N176" s="276">
        <v>52643</v>
      </c>
      <c r="O176" s="276">
        <v>34360</v>
      </c>
      <c r="S176" s="56">
        <v>1378354.18</v>
      </c>
      <c r="T176" s="56">
        <v>2535471.5499999998</v>
      </c>
      <c r="U176" s="100">
        <v>2569276.04</v>
      </c>
      <c r="W176" s="100">
        <v>2488.2399999999998</v>
      </c>
      <c r="Y176" s="100">
        <v>1580494</v>
      </c>
      <c r="AA176" s="100">
        <v>216400</v>
      </c>
      <c r="AB176" s="124">
        <v>2844934</v>
      </c>
      <c r="AD176" s="124">
        <v>17070</v>
      </c>
      <c r="AF176" s="124">
        <v>1300967.3</v>
      </c>
      <c r="AG176" s="124">
        <v>347739.02</v>
      </c>
      <c r="AJ176" s="124">
        <v>4000</v>
      </c>
      <c r="AK176" s="85">
        <f t="shared" si="13"/>
        <v>1225867.77</v>
      </c>
      <c r="AL176" s="21">
        <f t="shared" si="14"/>
        <v>87003</v>
      </c>
      <c r="AM176" s="86">
        <f t="shared" si="15"/>
        <v>1138864.77</v>
      </c>
      <c r="AN176" s="24">
        <f t="shared" si="16"/>
        <v>4368658.28</v>
      </c>
      <c r="AO176" s="25">
        <f t="shared" si="17"/>
        <v>4514710.32</v>
      </c>
      <c r="AP176" s="16">
        <f t="shared" si="18"/>
        <v>-146052.04000000004</v>
      </c>
      <c r="AQ176" s="73" t="s">
        <v>17</v>
      </c>
    </row>
    <row r="177" spans="1:43" ht="15.75" thickBot="1" x14ac:dyDescent="0.3">
      <c r="A177" s="62" t="s">
        <v>335</v>
      </c>
      <c r="B177" s="62" t="s">
        <v>52</v>
      </c>
      <c r="C177" s="88">
        <v>3901</v>
      </c>
      <c r="D177" s="89" t="s">
        <v>983</v>
      </c>
      <c r="E177" s="56" t="s">
        <v>18</v>
      </c>
      <c r="F177" s="272">
        <v>419219.34</v>
      </c>
      <c r="G177" s="272">
        <v>58450</v>
      </c>
      <c r="H177" s="272">
        <v>355525.91</v>
      </c>
      <c r="J177" s="56">
        <v>392567.35</v>
      </c>
      <c r="K177" s="56">
        <v>479042.85</v>
      </c>
      <c r="M177" s="276">
        <v>2500</v>
      </c>
      <c r="N177" s="276">
        <v>52296.25</v>
      </c>
      <c r="O177" s="276">
        <v>26850</v>
      </c>
      <c r="P177" s="276">
        <v>1225</v>
      </c>
      <c r="S177" s="56">
        <v>-1915524.73</v>
      </c>
      <c r="T177" s="56">
        <v>3491897.05</v>
      </c>
      <c r="U177" s="100">
        <v>2035351.74</v>
      </c>
      <c r="W177" s="100">
        <v>762.3</v>
      </c>
      <c r="Y177" s="100">
        <v>1276299.2</v>
      </c>
      <c r="AA177" s="100">
        <v>163800</v>
      </c>
      <c r="AB177" s="124">
        <v>2098469.2000000002</v>
      </c>
      <c r="AD177" s="124">
        <v>16318</v>
      </c>
      <c r="AF177" s="124">
        <v>912797.7</v>
      </c>
      <c r="AG177" s="124">
        <v>181135.07</v>
      </c>
      <c r="AJ177" s="124">
        <v>4000</v>
      </c>
      <c r="AK177" s="85">
        <f t="shared" si="13"/>
        <v>833195.25</v>
      </c>
      <c r="AL177" s="21">
        <f t="shared" si="14"/>
        <v>82871.25</v>
      </c>
      <c r="AM177" s="86">
        <f t="shared" si="15"/>
        <v>750324</v>
      </c>
      <c r="AN177" s="24">
        <f t="shared" si="16"/>
        <v>3476213.24</v>
      </c>
      <c r="AO177" s="25">
        <f t="shared" si="17"/>
        <v>3212719.97</v>
      </c>
      <c r="AP177" s="16">
        <f t="shared" si="18"/>
        <v>263493.27</v>
      </c>
      <c r="AQ177" s="73" t="s">
        <v>18</v>
      </c>
    </row>
    <row r="178" spans="1:43" s="126" customFormat="1" ht="15.75" thickBot="1" x14ac:dyDescent="0.3">
      <c r="A178" s="62" t="s">
        <v>335</v>
      </c>
      <c r="B178" s="62" t="s">
        <v>52</v>
      </c>
      <c r="C178" s="88">
        <v>4653</v>
      </c>
      <c r="D178" s="89" t="s">
        <v>984</v>
      </c>
      <c r="E178" s="56" t="s">
        <v>1723</v>
      </c>
      <c r="F178" s="272">
        <v>306154.34999999998</v>
      </c>
      <c r="G178" s="272">
        <v>18766.75</v>
      </c>
      <c r="H178" s="272">
        <v>165977.29</v>
      </c>
      <c r="I178" s="272"/>
      <c r="J178" s="56">
        <v>9843719.7100000009</v>
      </c>
      <c r="K178" s="56">
        <v>3637862.34</v>
      </c>
      <c r="L178" s="56"/>
      <c r="M178" s="276">
        <v>16600</v>
      </c>
      <c r="N178" s="276">
        <v>89240</v>
      </c>
      <c r="O178" s="276"/>
      <c r="P178" s="276">
        <v>169.27</v>
      </c>
      <c r="Q178" s="56"/>
      <c r="R178" s="56"/>
      <c r="S178" s="56">
        <v>475423.34</v>
      </c>
      <c r="T178" s="56">
        <v>2917750.69</v>
      </c>
      <c r="U178" s="100">
        <v>1428866.65</v>
      </c>
      <c r="V178" s="100">
        <v>2574093.65</v>
      </c>
      <c r="W178" s="100">
        <v>1695.21</v>
      </c>
      <c r="X178" s="100"/>
      <c r="Y178" s="100">
        <v>2811437.5</v>
      </c>
      <c r="Z178" s="100"/>
      <c r="AA178" s="100">
        <v>32581.25</v>
      </c>
      <c r="AB178" s="124">
        <v>4075995.5</v>
      </c>
      <c r="AC178" s="124"/>
      <c r="AD178" s="124">
        <v>6181</v>
      </c>
      <c r="AE178" s="124">
        <v>760</v>
      </c>
      <c r="AF178" s="124">
        <v>1582720.09</v>
      </c>
      <c r="AG178" s="124">
        <v>1886321.44</v>
      </c>
      <c r="AH178" s="124"/>
      <c r="AI178" s="124">
        <v>158849.81</v>
      </c>
      <c r="AJ178" s="124"/>
      <c r="AK178" s="85">
        <f t="shared" si="13"/>
        <v>490898.39</v>
      </c>
      <c r="AL178" s="21">
        <f t="shared" si="14"/>
        <v>106009.27</v>
      </c>
      <c r="AM178" s="86">
        <f t="shared" si="15"/>
        <v>384889.12</v>
      </c>
      <c r="AN178" s="24">
        <f t="shared" si="16"/>
        <v>6848674.2599999998</v>
      </c>
      <c r="AO178" s="25">
        <f t="shared" si="17"/>
        <v>7710827.8399999989</v>
      </c>
      <c r="AP178" s="127">
        <f t="shared" si="18"/>
        <v>-862153.57999999914</v>
      </c>
      <c r="AQ178" s="128"/>
    </row>
    <row r="179" spans="1:43" ht="15.75" thickBot="1" x14ac:dyDescent="0.3">
      <c r="A179" s="62" t="s">
        <v>335</v>
      </c>
      <c r="B179" s="62" t="s">
        <v>52</v>
      </c>
      <c r="C179" s="88">
        <v>4479</v>
      </c>
      <c r="D179" s="89" t="s">
        <v>985</v>
      </c>
      <c r="E179" s="56" t="s">
        <v>19</v>
      </c>
      <c r="F179" s="272">
        <v>75220.56</v>
      </c>
      <c r="G179" s="272">
        <v>31703</v>
      </c>
      <c r="H179" s="272">
        <v>40351.78</v>
      </c>
      <c r="J179" s="56">
        <v>286385.21000000002</v>
      </c>
      <c r="K179" s="56">
        <v>377937.94</v>
      </c>
      <c r="M179" s="276">
        <v>2330</v>
      </c>
      <c r="N179" s="276">
        <v>100280.03</v>
      </c>
      <c r="P179" s="276">
        <v>70000</v>
      </c>
      <c r="Q179" s="56">
        <v>215000</v>
      </c>
      <c r="S179" s="56">
        <v>-2587530.27</v>
      </c>
      <c r="T179" s="56">
        <v>3101018.9</v>
      </c>
      <c r="U179" s="100">
        <v>1912277.04</v>
      </c>
      <c r="V179" s="100">
        <v>130000</v>
      </c>
      <c r="W179" s="100">
        <v>572.22</v>
      </c>
      <c r="Y179" s="100">
        <v>724125.5</v>
      </c>
      <c r="AA179" s="100">
        <v>158200</v>
      </c>
      <c r="AB179" s="124">
        <v>1654755.5</v>
      </c>
      <c r="AD179" s="124">
        <v>4885</v>
      </c>
      <c r="AF179" s="124">
        <v>939189.42</v>
      </c>
      <c r="AG179" s="124">
        <v>243235.65</v>
      </c>
      <c r="AJ179" s="124">
        <v>4000</v>
      </c>
      <c r="AK179" s="85">
        <f t="shared" si="13"/>
        <v>147275.34</v>
      </c>
      <c r="AL179" s="21">
        <f t="shared" si="14"/>
        <v>172610.03</v>
      </c>
      <c r="AM179" s="86">
        <f t="shared" si="15"/>
        <v>-25334.690000000002</v>
      </c>
      <c r="AN179" s="24">
        <f t="shared" si="16"/>
        <v>2925174.76</v>
      </c>
      <c r="AO179" s="25">
        <f t="shared" si="17"/>
        <v>2846065.57</v>
      </c>
      <c r="AP179" s="16">
        <f t="shared" si="18"/>
        <v>79109.189999999944</v>
      </c>
      <c r="AQ179" s="87" t="s">
        <v>19</v>
      </c>
    </row>
    <row r="180" spans="1:43" ht="15.75" thickBot="1" x14ac:dyDescent="0.3">
      <c r="A180" s="62" t="s">
        <v>335</v>
      </c>
      <c r="B180" s="62" t="s">
        <v>52</v>
      </c>
      <c r="C180" s="88">
        <v>5054</v>
      </c>
      <c r="D180" s="89" t="s">
        <v>986</v>
      </c>
      <c r="E180" s="56" t="s">
        <v>20</v>
      </c>
      <c r="F180" s="272">
        <v>327325.51</v>
      </c>
      <c r="G180" s="272">
        <v>45258.96</v>
      </c>
      <c r="H180" s="272">
        <v>193864.99</v>
      </c>
      <c r="J180" s="56">
        <v>79067</v>
      </c>
      <c r="K180" s="56">
        <v>738191.97</v>
      </c>
      <c r="M180" s="276">
        <v>0</v>
      </c>
      <c r="N180" s="276">
        <v>41648.519999999997</v>
      </c>
      <c r="O180" s="276">
        <v>70000</v>
      </c>
      <c r="P180" s="276">
        <v>149.53</v>
      </c>
      <c r="S180" s="56">
        <v>1803523.59</v>
      </c>
      <c r="T180" s="56">
        <v>254405.43</v>
      </c>
      <c r="U180" s="100">
        <v>1461741.16</v>
      </c>
      <c r="W180" s="100">
        <v>1639.17</v>
      </c>
      <c r="Y180" s="100">
        <v>1725069.7</v>
      </c>
      <c r="AA180" s="100">
        <v>167000</v>
      </c>
      <c r="AB180" s="124">
        <v>2273129.7000000002</v>
      </c>
      <c r="AD180" s="124">
        <v>1100</v>
      </c>
      <c r="AF180" s="124">
        <v>580763.15</v>
      </c>
      <c r="AG180" s="124">
        <v>348443.85</v>
      </c>
      <c r="AJ180" s="124">
        <v>4000</v>
      </c>
      <c r="AK180" s="85">
        <f t="shared" si="13"/>
        <v>566449.46</v>
      </c>
      <c r="AL180" s="21">
        <f t="shared" si="14"/>
        <v>111798.04999999999</v>
      </c>
      <c r="AM180" s="86">
        <f t="shared" si="15"/>
        <v>454651.41</v>
      </c>
      <c r="AN180" s="24">
        <f t="shared" si="16"/>
        <v>3355450.03</v>
      </c>
      <c r="AO180" s="25">
        <f t="shared" si="17"/>
        <v>3207436.7</v>
      </c>
      <c r="AP180" s="16">
        <f t="shared" si="18"/>
        <v>148013.32999999961</v>
      </c>
      <c r="AQ180" s="73" t="s">
        <v>20</v>
      </c>
    </row>
    <row r="181" spans="1:43" ht="15.75" thickBot="1" x14ac:dyDescent="0.3">
      <c r="A181" s="62" t="s">
        <v>335</v>
      </c>
      <c r="B181" s="62" t="s">
        <v>52</v>
      </c>
      <c r="C181" s="88">
        <v>5698</v>
      </c>
      <c r="D181" s="89" t="s">
        <v>987</v>
      </c>
      <c r="E181" s="56" t="s">
        <v>21</v>
      </c>
      <c r="F181" s="272">
        <v>244191.41</v>
      </c>
      <c r="G181" s="272">
        <v>29630.75</v>
      </c>
      <c r="H181" s="272">
        <v>82745.73</v>
      </c>
      <c r="J181" s="56">
        <v>1425500.97</v>
      </c>
      <c r="K181" s="56">
        <v>317397.02</v>
      </c>
      <c r="M181" s="276">
        <v>154900</v>
      </c>
      <c r="N181" s="276">
        <v>68155</v>
      </c>
      <c r="O181" s="276">
        <v>24000</v>
      </c>
      <c r="P181" s="276">
        <v>118.05</v>
      </c>
      <c r="S181" s="56">
        <v>-1721810.65</v>
      </c>
      <c r="T181" s="56">
        <v>4470863.96</v>
      </c>
      <c r="U181" s="100">
        <v>1806406.66</v>
      </c>
      <c r="W181" s="100">
        <v>1066.98</v>
      </c>
      <c r="Y181" s="100">
        <v>1996644.3</v>
      </c>
      <c r="AA181" s="100">
        <v>202000</v>
      </c>
      <c r="AB181" s="124">
        <v>2856404.3</v>
      </c>
      <c r="AD181" s="124">
        <v>17220</v>
      </c>
      <c r="AF181" s="124">
        <v>928432.04</v>
      </c>
      <c r="AG181" s="124">
        <v>348576.77</v>
      </c>
      <c r="AJ181" s="124">
        <v>4000</v>
      </c>
      <c r="AK181" s="85">
        <f t="shared" si="13"/>
        <v>356567.89</v>
      </c>
      <c r="AL181" s="21">
        <f t="shared" si="14"/>
        <v>247173.05</v>
      </c>
      <c r="AM181" s="86">
        <f t="shared" si="15"/>
        <v>109394.84000000003</v>
      </c>
      <c r="AN181" s="24">
        <f t="shared" si="16"/>
        <v>4006117.94</v>
      </c>
      <c r="AO181" s="25">
        <f t="shared" si="17"/>
        <v>4154633.11</v>
      </c>
      <c r="AP181" s="16">
        <f t="shared" si="18"/>
        <v>-148515.16999999993</v>
      </c>
      <c r="AQ181" s="73" t="s">
        <v>21</v>
      </c>
    </row>
    <row r="182" spans="1:43" ht="15.75" thickBot="1" x14ac:dyDescent="0.3">
      <c r="A182" s="62" t="s">
        <v>335</v>
      </c>
      <c r="B182" s="62" t="s">
        <v>52</v>
      </c>
      <c r="C182" s="88">
        <v>5218</v>
      </c>
      <c r="D182" s="89" t="s">
        <v>988</v>
      </c>
      <c r="E182" s="56" t="s">
        <v>22</v>
      </c>
      <c r="F182" s="272">
        <v>428656.27</v>
      </c>
      <c r="G182" s="272">
        <v>27179.06</v>
      </c>
      <c r="H182" s="272">
        <v>128798.8</v>
      </c>
      <c r="J182" s="56">
        <v>422523.3</v>
      </c>
      <c r="K182" s="56">
        <v>583141.57999999996</v>
      </c>
      <c r="M182" s="276">
        <v>19800</v>
      </c>
      <c r="N182" s="276">
        <v>69860.479999999996</v>
      </c>
      <c r="O182" s="276">
        <v>68000</v>
      </c>
      <c r="P182" s="276">
        <v>5253.13</v>
      </c>
      <c r="S182" s="56">
        <v>379742.85</v>
      </c>
      <c r="T182" s="56">
        <v>1315785.06</v>
      </c>
      <c r="U182" s="100">
        <v>1214097.19</v>
      </c>
      <c r="V182" s="100">
        <v>17000</v>
      </c>
      <c r="W182" s="100">
        <v>1309</v>
      </c>
      <c r="Y182" s="100">
        <v>2353667.2000000002</v>
      </c>
      <c r="AA182" s="100">
        <v>155550</v>
      </c>
      <c r="AB182" s="124">
        <v>2952833.2</v>
      </c>
      <c r="AD182" s="124">
        <v>15880</v>
      </c>
      <c r="AF182" s="124">
        <v>864601.02</v>
      </c>
      <c r="AG182" s="124">
        <v>27679.18</v>
      </c>
      <c r="AJ182" s="124">
        <v>4000</v>
      </c>
      <c r="AK182" s="85">
        <f t="shared" si="13"/>
        <v>584634.13</v>
      </c>
      <c r="AL182" s="21">
        <f t="shared" si="14"/>
        <v>162913.60999999999</v>
      </c>
      <c r="AM182" s="86">
        <f t="shared" si="15"/>
        <v>421720.52</v>
      </c>
      <c r="AN182" s="24">
        <f t="shared" si="16"/>
        <v>3741623.39</v>
      </c>
      <c r="AO182" s="25">
        <f t="shared" si="17"/>
        <v>3864993.4000000004</v>
      </c>
      <c r="AP182" s="16">
        <f t="shared" si="18"/>
        <v>-123370.01000000024</v>
      </c>
      <c r="AQ182" s="73" t="s">
        <v>22</v>
      </c>
    </row>
    <row r="183" spans="1:43" ht="15.75" thickBot="1" x14ac:dyDescent="0.3">
      <c r="A183" s="62" t="s">
        <v>335</v>
      </c>
      <c r="B183" s="62" t="s">
        <v>52</v>
      </c>
      <c r="C183" s="88">
        <v>6468</v>
      </c>
      <c r="D183" s="89" t="s">
        <v>989</v>
      </c>
      <c r="E183" s="56" t="s">
        <v>23</v>
      </c>
      <c r="F183" s="272">
        <v>729330.43</v>
      </c>
      <c r="G183" s="272">
        <v>64021.5</v>
      </c>
      <c r="H183" s="272">
        <v>243268.8</v>
      </c>
      <c r="J183" s="56">
        <v>970562.4</v>
      </c>
      <c r="K183" s="56">
        <v>420367.25</v>
      </c>
      <c r="M183" s="276">
        <v>2140</v>
      </c>
      <c r="N183" s="276">
        <v>47818.93</v>
      </c>
      <c r="O183" s="276">
        <v>192830</v>
      </c>
      <c r="P183" s="276">
        <v>97891.79</v>
      </c>
      <c r="S183" s="56">
        <v>1123876.49</v>
      </c>
      <c r="T183" s="56">
        <v>1137972.49</v>
      </c>
      <c r="U183" s="100">
        <v>1946723.28</v>
      </c>
      <c r="V183" s="100">
        <v>240655</v>
      </c>
      <c r="W183" s="100">
        <v>944.5</v>
      </c>
      <c r="Y183" s="100">
        <v>1533519.7</v>
      </c>
      <c r="AA183" s="100">
        <v>178000</v>
      </c>
      <c r="AB183" s="124">
        <v>2399959.7000000002</v>
      </c>
      <c r="AD183" s="124">
        <v>16522</v>
      </c>
      <c r="AF183" s="124">
        <v>1228305.1000000001</v>
      </c>
      <c r="AG183" s="124">
        <v>320114.07</v>
      </c>
      <c r="AJ183" s="124">
        <v>4000</v>
      </c>
      <c r="AK183" s="85">
        <f t="shared" si="13"/>
        <v>1036620.73</v>
      </c>
      <c r="AL183" s="21">
        <f t="shared" si="14"/>
        <v>340680.72</v>
      </c>
      <c r="AM183" s="86">
        <f t="shared" si="15"/>
        <v>695940.01</v>
      </c>
      <c r="AN183" s="24">
        <f t="shared" si="16"/>
        <v>3899842.4800000004</v>
      </c>
      <c r="AO183" s="25">
        <f t="shared" si="17"/>
        <v>3968900.87</v>
      </c>
      <c r="AP183" s="16">
        <f t="shared" si="18"/>
        <v>-69058.389999999665</v>
      </c>
      <c r="AQ183" s="73" t="s">
        <v>23</v>
      </c>
    </row>
    <row r="184" spans="1:43" ht="15.75" thickBot="1" x14ac:dyDescent="0.3">
      <c r="A184" s="62" t="s">
        <v>335</v>
      </c>
      <c r="B184" s="62" t="s">
        <v>52</v>
      </c>
      <c r="C184" s="88">
        <v>8206</v>
      </c>
      <c r="D184" s="89" t="s">
        <v>990</v>
      </c>
      <c r="E184" s="56" t="s">
        <v>24</v>
      </c>
      <c r="F184" s="272">
        <v>780756.42</v>
      </c>
      <c r="G184" s="272">
        <v>66080.84</v>
      </c>
      <c r="H184" s="272">
        <v>172125.79</v>
      </c>
      <c r="J184" s="56">
        <v>1865611.07</v>
      </c>
      <c r="K184" s="56">
        <v>779691.95</v>
      </c>
      <c r="M184" s="276">
        <v>4500</v>
      </c>
      <c r="N184" s="276">
        <v>48150</v>
      </c>
      <c r="O184" s="276">
        <v>152800</v>
      </c>
      <c r="P184" s="276">
        <v>628.84</v>
      </c>
      <c r="S184" s="56">
        <v>1446834.83</v>
      </c>
      <c r="T184" s="56">
        <v>1899168.01</v>
      </c>
      <c r="U184" s="100">
        <v>3155740.48</v>
      </c>
      <c r="V184" s="100">
        <v>67725</v>
      </c>
      <c r="W184" s="100">
        <v>1725.06</v>
      </c>
      <c r="Y184" s="100">
        <v>1249423.3</v>
      </c>
      <c r="AA184" s="100">
        <v>691200</v>
      </c>
      <c r="AB184" s="124">
        <v>2362083.2999999998</v>
      </c>
      <c r="AD184" s="124">
        <v>29950</v>
      </c>
      <c r="AF184" s="124">
        <v>1102628.74</v>
      </c>
      <c r="AG184" s="124">
        <v>547720.42000000004</v>
      </c>
      <c r="AJ184" s="124">
        <v>4000</v>
      </c>
      <c r="AK184" s="85">
        <f t="shared" si="13"/>
        <v>1018963.05</v>
      </c>
      <c r="AL184" s="21">
        <f t="shared" si="14"/>
        <v>206078.84</v>
      </c>
      <c r="AM184" s="86">
        <f t="shared" si="15"/>
        <v>812884.21000000008</v>
      </c>
      <c r="AN184" s="24">
        <f t="shared" si="16"/>
        <v>5165813.84</v>
      </c>
      <c r="AO184" s="25">
        <f t="shared" si="17"/>
        <v>4046382.46</v>
      </c>
      <c r="AP184" s="16">
        <f t="shared" si="18"/>
        <v>1119431.3799999999</v>
      </c>
      <c r="AQ184" s="73" t="s">
        <v>24</v>
      </c>
    </row>
    <row r="185" spans="1:43" ht="15.75" thickBot="1" x14ac:dyDescent="0.3">
      <c r="A185" s="62" t="s">
        <v>335</v>
      </c>
      <c r="B185" s="62" t="s">
        <v>52</v>
      </c>
      <c r="C185" s="88">
        <v>4682</v>
      </c>
      <c r="D185" s="89" t="s">
        <v>991</v>
      </c>
      <c r="E185" s="56" t="s">
        <v>25</v>
      </c>
      <c r="F185" s="272">
        <v>113478.12</v>
      </c>
      <c r="G185" s="272">
        <v>31382.99</v>
      </c>
      <c r="H185" s="272">
        <v>182358.38</v>
      </c>
      <c r="J185" s="56">
        <v>894038.69</v>
      </c>
      <c r="K185" s="56">
        <v>301506.48</v>
      </c>
      <c r="M185" s="276">
        <v>3100</v>
      </c>
      <c r="N185" s="276">
        <v>51212.3</v>
      </c>
      <c r="O185" s="276">
        <v>20000</v>
      </c>
      <c r="P185" s="276">
        <v>0</v>
      </c>
      <c r="S185" s="56">
        <v>-1886445.21</v>
      </c>
      <c r="T185" s="56">
        <v>4128965.53</v>
      </c>
      <c r="U185" s="100">
        <v>1603615.7</v>
      </c>
      <c r="W185" s="100">
        <v>1039.26</v>
      </c>
      <c r="Y185" s="100">
        <v>892220.6</v>
      </c>
      <c r="AA185" s="100">
        <v>191000</v>
      </c>
      <c r="AB185" s="124">
        <v>1637505.45</v>
      </c>
      <c r="AD185" s="124">
        <v>22330</v>
      </c>
      <c r="AF185" s="124">
        <v>1128283.3899999999</v>
      </c>
      <c r="AG185" s="124">
        <v>207002.46</v>
      </c>
      <c r="AJ185" s="124">
        <v>4000</v>
      </c>
      <c r="AK185" s="85">
        <f t="shared" si="13"/>
        <v>327219.49</v>
      </c>
      <c r="AL185" s="21">
        <f t="shared" si="14"/>
        <v>74312.3</v>
      </c>
      <c r="AM185" s="86">
        <f t="shared" si="15"/>
        <v>252907.19</v>
      </c>
      <c r="AN185" s="24">
        <f t="shared" si="16"/>
        <v>2687875.56</v>
      </c>
      <c r="AO185" s="25">
        <f t="shared" si="17"/>
        <v>2999121.3</v>
      </c>
      <c r="AP185" s="16">
        <f t="shared" si="18"/>
        <v>-311245.73999999976</v>
      </c>
      <c r="AQ185" s="73" t="s">
        <v>25</v>
      </c>
    </row>
    <row r="186" spans="1:43" ht="15.75" thickBot="1" x14ac:dyDescent="0.3">
      <c r="A186" s="62" t="s">
        <v>335</v>
      </c>
      <c r="B186" s="62" t="s">
        <v>52</v>
      </c>
      <c r="C186" s="88">
        <v>5558</v>
      </c>
      <c r="D186" s="89" t="s">
        <v>992</v>
      </c>
      <c r="E186" s="56" t="s">
        <v>26</v>
      </c>
      <c r="F186" s="272">
        <v>254499.65</v>
      </c>
      <c r="G186" s="272">
        <v>38495.58</v>
      </c>
      <c r="H186" s="272">
        <v>193189.21</v>
      </c>
      <c r="J186" s="56">
        <v>272304.90999999997</v>
      </c>
      <c r="K186" s="56">
        <v>606829.01</v>
      </c>
      <c r="M186" s="276">
        <v>11970</v>
      </c>
      <c r="N186" s="276">
        <v>43433.95</v>
      </c>
      <c r="O186" s="276">
        <v>31900</v>
      </c>
      <c r="P186" s="276">
        <v>200</v>
      </c>
      <c r="S186" s="56">
        <v>-197525.53</v>
      </c>
      <c r="T186" s="56">
        <v>1898710.57</v>
      </c>
      <c r="U186" s="100">
        <v>1562116.45</v>
      </c>
      <c r="V186" s="100">
        <v>63000</v>
      </c>
      <c r="W186" s="100">
        <v>772.65</v>
      </c>
      <c r="Y186" s="100">
        <v>2123667.7000000002</v>
      </c>
      <c r="AA186" s="100">
        <v>521800</v>
      </c>
      <c r="AB186" s="124">
        <v>2793117.7</v>
      </c>
      <c r="AD186" s="124">
        <v>30160</v>
      </c>
      <c r="AF186" s="124">
        <v>851721.71</v>
      </c>
      <c r="AG186" s="124">
        <v>413275.06</v>
      </c>
      <c r="AJ186" s="124">
        <v>4000</v>
      </c>
      <c r="AK186" s="85">
        <f t="shared" si="13"/>
        <v>486184.43999999994</v>
      </c>
      <c r="AL186" s="21">
        <f t="shared" si="14"/>
        <v>87503.95</v>
      </c>
      <c r="AM186" s="86">
        <f t="shared" si="15"/>
        <v>398680.48999999993</v>
      </c>
      <c r="AN186" s="24">
        <f t="shared" si="16"/>
        <v>4271356.8</v>
      </c>
      <c r="AO186" s="25">
        <f t="shared" si="17"/>
        <v>4092274.47</v>
      </c>
      <c r="AP186" s="16">
        <f t="shared" si="18"/>
        <v>179082.32999999961</v>
      </c>
      <c r="AQ186" s="73" t="s">
        <v>26</v>
      </c>
    </row>
    <row r="187" spans="1:43" ht="15.75" thickBot="1" x14ac:dyDescent="0.3">
      <c r="A187" s="62" t="s">
        <v>335</v>
      </c>
      <c r="B187" s="62" t="s">
        <v>52</v>
      </c>
      <c r="C187" s="88">
        <v>4731</v>
      </c>
      <c r="D187" s="89" t="s">
        <v>993</v>
      </c>
      <c r="E187" s="56" t="s">
        <v>27</v>
      </c>
      <c r="F187" s="272">
        <v>217907.94</v>
      </c>
      <c r="G187" s="272">
        <v>34878.06</v>
      </c>
      <c r="H187" s="272">
        <v>40286.79</v>
      </c>
      <c r="J187" s="56">
        <v>246068.55</v>
      </c>
      <c r="K187" s="56">
        <v>785918.83</v>
      </c>
      <c r="M187" s="276">
        <v>2000</v>
      </c>
      <c r="N187" s="276">
        <v>42120.43</v>
      </c>
      <c r="O187" s="276">
        <v>2400</v>
      </c>
      <c r="P187" s="276">
        <v>2606.87</v>
      </c>
      <c r="S187" s="56">
        <v>-865837.99</v>
      </c>
      <c r="T187" s="56">
        <v>2242933.0699999998</v>
      </c>
      <c r="U187" s="100">
        <v>1466812.73</v>
      </c>
      <c r="W187" s="100">
        <v>866.69</v>
      </c>
      <c r="Y187" s="100">
        <v>1883411.1</v>
      </c>
      <c r="AA187" s="100">
        <v>167200</v>
      </c>
      <c r="AB187" s="124">
        <v>2566691.1</v>
      </c>
      <c r="AD187" s="124">
        <v>13370</v>
      </c>
      <c r="AF187" s="124">
        <v>728848.27</v>
      </c>
      <c r="AG187" s="124">
        <v>251340.28</v>
      </c>
      <c r="AI187" s="124">
        <v>29177.08</v>
      </c>
      <c r="AJ187" s="124">
        <v>4000</v>
      </c>
      <c r="AK187" s="85">
        <f t="shared" si="13"/>
        <v>293072.78999999998</v>
      </c>
      <c r="AL187" s="21">
        <f t="shared" si="14"/>
        <v>49127.3</v>
      </c>
      <c r="AM187" s="86">
        <f t="shared" si="15"/>
        <v>243945.49</v>
      </c>
      <c r="AN187" s="24">
        <f t="shared" si="16"/>
        <v>3518290.52</v>
      </c>
      <c r="AO187" s="25">
        <f t="shared" si="17"/>
        <v>3593426.73</v>
      </c>
      <c r="AP187" s="16">
        <f t="shared" si="18"/>
        <v>-75136.209999999963</v>
      </c>
      <c r="AQ187" s="73" t="s">
        <v>27</v>
      </c>
    </row>
    <row r="188" spans="1:43" ht="15.75" thickBot="1" x14ac:dyDescent="0.3">
      <c r="A188" s="62" t="s">
        <v>335</v>
      </c>
      <c r="B188" s="62" t="s">
        <v>52</v>
      </c>
      <c r="C188" s="88">
        <v>3338</v>
      </c>
      <c r="D188" s="89" t="s">
        <v>994</v>
      </c>
      <c r="E188" s="56" t="s">
        <v>1765</v>
      </c>
      <c r="F188" s="272">
        <v>125031.45</v>
      </c>
      <c r="G188" s="272">
        <v>14605</v>
      </c>
      <c r="H188" s="272">
        <v>97925.14</v>
      </c>
      <c r="J188" s="56">
        <v>943910.09</v>
      </c>
      <c r="K188" s="56">
        <v>428421.63</v>
      </c>
      <c r="M188" s="276">
        <v>14685</v>
      </c>
      <c r="N188" s="276">
        <v>76789.25</v>
      </c>
      <c r="O188" s="276">
        <v>0</v>
      </c>
      <c r="P188" s="276">
        <v>30.28</v>
      </c>
      <c r="S188" s="56">
        <v>-1547491.15</v>
      </c>
      <c r="T188" s="56">
        <v>3605471.06</v>
      </c>
      <c r="U188" s="100">
        <v>1836272.22</v>
      </c>
      <c r="W188" s="100">
        <v>888.05</v>
      </c>
      <c r="Y188" s="100">
        <v>1080290</v>
      </c>
      <c r="AA188" s="100">
        <v>49700</v>
      </c>
      <c r="AB188" s="124">
        <v>1854240</v>
      </c>
      <c r="AD188" s="124">
        <v>14820</v>
      </c>
      <c r="AF188" s="124">
        <v>673714.16</v>
      </c>
      <c r="AG188" s="124">
        <v>303728.12</v>
      </c>
      <c r="AJ188" s="124">
        <v>4000</v>
      </c>
      <c r="AK188" s="85">
        <f t="shared" si="13"/>
        <v>237561.59000000003</v>
      </c>
      <c r="AL188" s="21">
        <f t="shared" si="14"/>
        <v>91504.53</v>
      </c>
      <c r="AM188" s="86">
        <f t="shared" si="15"/>
        <v>146057.06000000003</v>
      </c>
      <c r="AN188" s="24">
        <f t="shared" si="16"/>
        <v>2967150.27</v>
      </c>
      <c r="AO188" s="25">
        <f t="shared" si="17"/>
        <v>2850502.2800000003</v>
      </c>
      <c r="AP188" s="16">
        <f t="shared" si="18"/>
        <v>116647.98999999976</v>
      </c>
      <c r="AQ188" s="73" t="s">
        <v>29</v>
      </c>
    </row>
    <row r="189" spans="1:43" s="25" customFormat="1" ht="15" thickBot="1" x14ac:dyDescent="0.25">
      <c r="A189" s="62" t="s">
        <v>335</v>
      </c>
      <c r="B189" s="62" t="s">
        <v>52</v>
      </c>
      <c r="C189" s="88">
        <v>6544</v>
      </c>
      <c r="D189" s="89" t="s">
        <v>995</v>
      </c>
      <c r="E189" s="56" t="s">
        <v>29</v>
      </c>
      <c r="F189" s="272">
        <v>253047.62</v>
      </c>
      <c r="G189" s="272">
        <v>254900.74</v>
      </c>
      <c r="H189" s="272">
        <v>221042.54</v>
      </c>
      <c r="I189" s="272"/>
      <c r="J189" s="56">
        <v>2218778.31</v>
      </c>
      <c r="K189" s="56">
        <v>346760.07</v>
      </c>
      <c r="L189" s="56"/>
      <c r="M189" s="276">
        <v>3000</v>
      </c>
      <c r="N189" s="276">
        <v>27213.81</v>
      </c>
      <c r="O189" s="276"/>
      <c r="P189" s="276">
        <v>46109.34</v>
      </c>
      <c r="Q189" s="56"/>
      <c r="R189" s="56"/>
      <c r="S189" s="56">
        <v>200289.86</v>
      </c>
      <c r="T189" s="56">
        <v>3600900</v>
      </c>
      <c r="U189" s="100">
        <v>1494013.77</v>
      </c>
      <c r="V189" s="100"/>
      <c r="W189" s="100">
        <v>876.79</v>
      </c>
      <c r="X189" s="100"/>
      <c r="Y189" s="100">
        <v>1372814.5</v>
      </c>
      <c r="Z189" s="100"/>
      <c r="AA189" s="100">
        <v>199100</v>
      </c>
      <c r="AB189" s="124">
        <v>2131929.5</v>
      </c>
      <c r="AC189" s="124"/>
      <c r="AD189" s="124">
        <v>18524</v>
      </c>
      <c r="AE189" s="124"/>
      <c r="AF189" s="124">
        <v>939057.21</v>
      </c>
      <c r="AG189" s="124">
        <v>413331.25</v>
      </c>
      <c r="AH189" s="124"/>
      <c r="AI189" s="124"/>
      <c r="AJ189" s="124">
        <v>4000</v>
      </c>
      <c r="AK189" s="85">
        <f t="shared" si="13"/>
        <v>728990.9</v>
      </c>
      <c r="AL189" s="21">
        <f t="shared" si="14"/>
        <v>76323.149999999994</v>
      </c>
      <c r="AM189" s="86">
        <f t="shared" si="15"/>
        <v>652667.75</v>
      </c>
      <c r="AN189" s="24">
        <f t="shared" si="16"/>
        <v>3066805.06</v>
      </c>
      <c r="AO189" s="25">
        <f t="shared" si="17"/>
        <v>3506841.96</v>
      </c>
      <c r="AP189" s="16">
        <f t="shared" si="18"/>
        <v>-440036.89999999991</v>
      </c>
      <c r="AQ189" s="84"/>
    </row>
    <row r="190" spans="1:43" ht="15" thickBot="1" x14ac:dyDescent="0.25">
      <c r="A190" s="62" t="s">
        <v>336</v>
      </c>
      <c r="B190" s="62" t="s">
        <v>53</v>
      </c>
      <c r="C190" s="88">
        <v>2511</v>
      </c>
      <c r="D190" s="89" t="s">
        <v>996</v>
      </c>
      <c r="E190" s="56" t="s">
        <v>1724</v>
      </c>
      <c r="F190" s="272">
        <v>262664.34000000003</v>
      </c>
      <c r="G190" s="272">
        <v>13965</v>
      </c>
      <c r="H190" s="272">
        <v>75223.850000000006</v>
      </c>
      <c r="J190" s="56">
        <v>852973.91</v>
      </c>
      <c r="K190" s="56">
        <v>1771.36</v>
      </c>
      <c r="N190" s="276">
        <v>87487</v>
      </c>
      <c r="P190" s="276">
        <v>3750</v>
      </c>
      <c r="S190" s="56">
        <v>239728.99</v>
      </c>
      <c r="T190" s="56">
        <v>2938659.03</v>
      </c>
      <c r="U190" s="100">
        <v>1050447.75</v>
      </c>
      <c r="V190" s="100">
        <v>305050</v>
      </c>
      <c r="W190" s="100">
        <v>520.87</v>
      </c>
      <c r="Y190" s="100">
        <v>1402485</v>
      </c>
      <c r="AA190" s="100">
        <v>92485</v>
      </c>
      <c r="AB190" s="124">
        <v>1855700</v>
      </c>
      <c r="AF190" s="124">
        <v>516293.67</v>
      </c>
      <c r="AG190" s="124">
        <v>239173.58</v>
      </c>
      <c r="AJ190" s="124">
        <v>4875</v>
      </c>
      <c r="AK190" s="85">
        <f t="shared" si="13"/>
        <v>351853.19000000006</v>
      </c>
      <c r="AL190" s="21">
        <f t="shared" si="14"/>
        <v>91237</v>
      </c>
      <c r="AM190" s="86">
        <f t="shared" si="15"/>
        <v>260616.19000000006</v>
      </c>
      <c r="AN190" s="24">
        <f t="shared" si="16"/>
        <v>2850988.62</v>
      </c>
      <c r="AO190" s="25">
        <f t="shared" si="17"/>
        <v>2616042.25</v>
      </c>
      <c r="AP190" s="16">
        <f t="shared" si="18"/>
        <v>234946.37000000011</v>
      </c>
      <c r="AQ190" s="25"/>
    </row>
    <row r="191" spans="1:43" ht="15" thickBot="1" x14ac:dyDescent="0.25">
      <c r="A191" s="62" t="s">
        <v>336</v>
      </c>
      <c r="B191" s="62" t="s">
        <v>53</v>
      </c>
      <c r="C191" s="88">
        <v>3129</v>
      </c>
      <c r="D191" s="89" t="s">
        <v>997</v>
      </c>
      <c r="E191" s="56" t="s">
        <v>1725</v>
      </c>
      <c r="F191" s="272">
        <v>17199.72</v>
      </c>
      <c r="G191" s="272">
        <v>0</v>
      </c>
      <c r="H191" s="272">
        <v>175196.48</v>
      </c>
      <c r="J191" s="56">
        <v>1799434.29</v>
      </c>
      <c r="K191" s="56">
        <v>607179.64</v>
      </c>
      <c r="N191" s="276">
        <v>38395.61</v>
      </c>
      <c r="P191" s="276">
        <v>1061.5999999999999</v>
      </c>
      <c r="S191" s="56">
        <v>131810</v>
      </c>
      <c r="T191" s="56">
        <v>309271.51</v>
      </c>
      <c r="U191" s="100">
        <v>871426.91</v>
      </c>
      <c r="W191" s="100">
        <v>249.62</v>
      </c>
      <c r="Y191" s="100">
        <v>1598322.42</v>
      </c>
      <c r="AA191" s="100">
        <v>177400</v>
      </c>
      <c r="AB191" s="124">
        <v>2073006.42</v>
      </c>
      <c r="AF191" s="124">
        <v>593381.54</v>
      </c>
      <c r="AG191" s="124">
        <v>44534.1</v>
      </c>
      <c r="AJ191" s="124">
        <v>2940</v>
      </c>
      <c r="AK191" s="85">
        <f t="shared" si="13"/>
        <v>192396.2</v>
      </c>
      <c r="AL191" s="21">
        <f t="shared" si="14"/>
        <v>39457.21</v>
      </c>
      <c r="AM191" s="86">
        <f t="shared" si="15"/>
        <v>152938.99000000002</v>
      </c>
      <c r="AN191" s="24">
        <f t="shared" si="16"/>
        <v>2647398.9500000002</v>
      </c>
      <c r="AO191" s="25">
        <f t="shared" si="17"/>
        <v>2713862.06</v>
      </c>
      <c r="AP191" s="16">
        <f t="shared" si="18"/>
        <v>-66463.10999999987</v>
      </c>
    </row>
    <row r="192" spans="1:43" ht="15" thickBot="1" x14ac:dyDescent="0.25">
      <c r="A192" s="62" t="s">
        <v>336</v>
      </c>
      <c r="B192" s="62" t="s">
        <v>53</v>
      </c>
      <c r="C192" s="88">
        <v>5633</v>
      </c>
      <c r="D192" s="89" t="s">
        <v>998</v>
      </c>
      <c r="E192" s="56" t="s">
        <v>1726</v>
      </c>
      <c r="F192" s="272">
        <v>371892.49</v>
      </c>
      <c r="G192" s="272">
        <v>98800</v>
      </c>
      <c r="H192" s="272">
        <v>105656.68</v>
      </c>
      <c r="J192" s="56">
        <v>2757451.53</v>
      </c>
      <c r="K192" s="56">
        <v>307810.15999999997</v>
      </c>
      <c r="M192" s="276">
        <v>0</v>
      </c>
      <c r="N192" s="276">
        <v>61777</v>
      </c>
      <c r="P192" s="276">
        <v>9153.9500000000007</v>
      </c>
      <c r="S192" s="56">
        <v>61173.09</v>
      </c>
      <c r="T192" s="56">
        <v>2920045.89</v>
      </c>
      <c r="U192" s="100">
        <v>1434720</v>
      </c>
      <c r="V192" s="100">
        <v>677900</v>
      </c>
      <c r="W192" s="100">
        <v>429.77</v>
      </c>
      <c r="Y192" s="100">
        <v>1912995</v>
      </c>
      <c r="AA192" s="100">
        <v>87200</v>
      </c>
      <c r="AB192" s="124">
        <v>2591815</v>
      </c>
      <c r="AF192" s="124">
        <v>855949.82</v>
      </c>
      <c r="AG192" s="124">
        <v>466196.79</v>
      </c>
      <c r="AK192" s="85">
        <f t="shared" si="13"/>
        <v>576349.16999999993</v>
      </c>
      <c r="AL192" s="21">
        <f t="shared" si="14"/>
        <v>70930.95</v>
      </c>
      <c r="AM192" s="86">
        <f t="shared" si="15"/>
        <v>505418.21999999991</v>
      </c>
      <c r="AN192" s="24">
        <f t="shared" si="16"/>
        <v>4113244.77</v>
      </c>
      <c r="AO192" s="25">
        <f t="shared" si="17"/>
        <v>3913961.61</v>
      </c>
      <c r="AP192" s="16">
        <f t="shared" si="18"/>
        <v>199283.16000000015</v>
      </c>
    </row>
    <row r="193" spans="1:42" ht="15" thickBot="1" x14ac:dyDescent="0.25">
      <c r="A193" s="62" t="s">
        <v>336</v>
      </c>
      <c r="B193" s="62" t="s">
        <v>53</v>
      </c>
      <c r="C193" s="88">
        <v>1850</v>
      </c>
      <c r="D193" s="89" t="s">
        <v>999</v>
      </c>
      <c r="E193" s="56" t="s">
        <v>1727</v>
      </c>
      <c r="F193" s="272">
        <v>291979.17</v>
      </c>
      <c r="G193" s="272">
        <v>55194</v>
      </c>
      <c r="H193" s="272">
        <v>69464.14</v>
      </c>
      <c r="J193" s="56">
        <v>534527.12</v>
      </c>
      <c r="K193" s="56">
        <v>422032.53</v>
      </c>
      <c r="M193" s="276">
        <v>2000</v>
      </c>
      <c r="N193" s="276">
        <v>36250</v>
      </c>
      <c r="P193" s="276">
        <v>465.5</v>
      </c>
      <c r="S193" s="56">
        <v>-1302727.8600000001</v>
      </c>
      <c r="T193" s="56">
        <v>2662416.9900000002</v>
      </c>
      <c r="U193" s="100">
        <v>1058897.3400000001</v>
      </c>
      <c r="V193" s="100">
        <v>129690</v>
      </c>
      <c r="W193" s="100">
        <v>586.15</v>
      </c>
      <c r="Y193" s="100">
        <v>798142</v>
      </c>
      <c r="AA193" s="100">
        <v>82140</v>
      </c>
      <c r="AB193" s="124">
        <v>1236882</v>
      </c>
      <c r="AD193" s="124">
        <v>4000</v>
      </c>
      <c r="AE193" s="124">
        <v>1570</v>
      </c>
      <c r="AF193" s="124">
        <v>548255.93999999994</v>
      </c>
      <c r="AG193" s="124">
        <v>153541.22</v>
      </c>
      <c r="AK193" s="85">
        <f t="shared" si="13"/>
        <v>416637.31</v>
      </c>
      <c r="AL193" s="21">
        <f t="shared" si="14"/>
        <v>38715.5</v>
      </c>
      <c r="AM193" s="86">
        <f t="shared" si="15"/>
        <v>377921.81</v>
      </c>
      <c r="AN193" s="24">
        <f t="shared" si="16"/>
        <v>2069455.49</v>
      </c>
      <c r="AO193" s="25">
        <f t="shared" si="17"/>
        <v>1944249.16</v>
      </c>
      <c r="AP193" s="16">
        <f t="shared" si="18"/>
        <v>125206.33000000007</v>
      </c>
    </row>
    <row r="194" spans="1:42" ht="15" thickBot="1" x14ac:dyDescent="0.25">
      <c r="A194" s="62" t="s">
        <v>336</v>
      </c>
      <c r="B194" s="62" t="s">
        <v>53</v>
      </c>
      <c r="C194" s="88">
        <v>3330</v>
      </c>
      <c r="D194" s="89" t="s">
        <v>1000</v>
      </c>
      <c r="E194" s="56" t="s">
        <v>1728</v>
      </c>
      <c r="F194" s="272">
        <v>528721.05000000005</v>
      </c>
      <c r="G194" s="272">
        <v>0</v>
      </c>
      <c r="H194" s="272">
        <v>63438.32</v>
      </c>
      <c r="J194" s="56">
        <v>352748.9</v>
      </c>
      <c r="K194" s="56">
        <v>219857.63</v>
      </c>
      <c r="M194" s="276">
        <v>0</v>
      </c>
      <c r="N194" s="276">
        <v>48744.3</v>
      </c>
      <c r="P194" s="276">
        <v>4.9000000000000004</v>
      </c>
      <c r="T194" s="56">
        <v>2577037.9500000002</v>
      </c>
      <c r="U194" s="100">
        <v>1153603.46</v>
      </c>
      <c r="W194" s="100">
        <v>1018.48</v>
      </c>
      <c r="Y194" s="100">
        <v>455224</v>
      </c>
      <c r="AA194" s="100">
        <v>42750</v>
      </c>
      <c r="AB194" s="124">
        <v>990156</v>
      </c>
      <c r="AD194" s="124">
        <v>4000</v>
      </c>
      <c r="AE194" s="124">
        <v>2090</v>
      </c>
      <c r="AF194" s="124">
        <v>526327.57999999996</v>
      </c>
      <c r="AG194" s="124">
        <v>173103.61</v>
      </c>
      <c r="AJ194" s="124">
        <v>7383</v>
      </c>
      <c r="AK194" s="85">
        <f t="shared" si="13"/>
        <v>592159.37</v>
      </c>
      <c r="AL194" s="21">
        <f t="shared" si="14"/>
        <v>48749.200000000004</v>
      </c>
      <c r="AM194" s="86">
        <f t="shared" si="15"/>
        <v>543410.17000000004</v>
      </c>
      <c r="AN194" s="24">
        <f t="shared" si="16"/>
        <v>1652595.94</v>
      </c>
      <c r="AO194" s="25">
        <f t="shared" si="17"/>
        <v>1703060.19</v>
      </c>
      <c r="AP194" s="16">
        <f t="shared" si="18"/>
        <v>-50464.25</v>
      </c>
    </row>
    <row r="195" spans="1:42" ht="15" thickBot="1" x14ac:dyDescent="0.25">
      <c r="A195" s="62" t="s">
        <v>344</v>
      </c>
      <c r="B195" s="62" t="s">
        <v>54</v>
      </c>
      <c r="C195" s="88">
        <v>3397</v>
      </c>
      <c r="D195" s="89" t="s">
        <v>1001</v>
      </c>
      <c r="E195" s="56" t="s">
        <v>1729</v>
      </c>
      <c r="F195" s="272">
        <v>876044.94</v>
      </c>
      <c r="G195" s="272">
        <v>55037</v>
      </c>
      <c r="H195" s="272">
        <v>77860.320000000007</v>
      </c>
      <c r="J195" s="56">
        <v>846623.34</v>
      </c>
      <c r="K195" s="56">
        <v>703620.19</v>
      </c>
      <c r="N195" s="276">
        <v>25600</v>
      </c>
      <c r="P195" s="276">
        <v>65957</v>
      </c>
      <c r="S195" s="56">
        <v>175746.39</v>
      </c>
      <c r="T195" s="56">
        <v>2987149.95</v>
      </c>
      <c r="U195" s="100">
        <v>1172345.02</v>
      </c>
      <c r="V195" s="100">
        <v>131860</v>
      </c>
      <c r="W195" s="100">
        <v>1400.94</v>
      </c>
      <c r="Y195" s="100">
        <v>745910</v>
      </c>
      <c r="AA195" s="100">
        <v>89600</v>
      </c>
      <c r="AB195" s="124">
        <v>1325140</v>
      </c>
      <c r="AF195" s="124">
        <v>724709.62</v>
      </c>
      <c r="AG195" s="124">
        <v>349720.93</v>
      </c>
      <c r="AK195" s="85">
        <f t="shared" si="13"/>
        <v>1008942.26</v>
      </c>
      <c r="AL195" s="21">
        <f t="shared" si="14"/>
        <v>91557</v>
      </c>
      <c r="AM195" s="86">
        <f t="shared" si="15"/>
        <v>917385.26</v>
      </c>
      <c r="AN195" s="24">
        <f t="shared" si="16"/>
        <v>2141115.96</v>
      </c>
      <c r="AO195" s="25">
        <f t="shared" si="17"/>
        <v>2399570.5500000003</v>
      </c>
      <c r="AP195" s="16">
        <f t="shared" si="18"/>
        <v>-258454.59000000032</v>
      </c>
    </row>
    <row r="196" spans="1:42" ht="15" thickBot="1" x14ac:dyDescent="0.25">
      <c r="A196" s="62" t="s">
        <v>344</v>
      </c>
      <c r="B196" s="62" t="s">
        <v>54</v>
      </c>
      <c r="C196" s="88">
        <v>2599</v>
      </c>
      <c r="D196" s="89" t="s">
        <v>1002</v>
      </c>
      <c r="E196" s="56" t="s">
        <v>1730</v>
      </c>
      <c r="F196" s="272">
        <v>738549.1</v>
      </c>
      <c r="G196" s="272">
        <v>52556.39</v>
      </c>
      <c r="H196" s="272">
        <v>150717.29999999999</v>
      </c>
      <c r="J196" s="56">
        <v>3297178.53</v>
      </c>
      <c r="K196" s="56">
        <v>310790.53000000003</v>
      </c>
      <c r="M196" s="276">
        <v>0</v>
      </c>
      <c r="N196" s="276">
        <v>0</v>
      </c>
      <c r="O196" s="276">
        <v>16300</v>
      </c>
      <c r="P196" s="276">
        <v>934.57</v>
      </c>
      <c r="S196" s="56">
        <v>168921.74</v>
      </c>
      <c r="T196" s="56">
        <v>2987149.95</v>
      </c>
      <c r="U196" s="100">
        <v>956317.96</v>
      </c>
      <c r="V196" s="100">
        <v>31000</v>
      </c>
      <c r="W196" s="100">
        <v>1343.06</v>
      </c>
      <c r="Y196" s="100">
        <v>1398650</v>
      </c>
      <c r="AA196" s="100">
        <v>100480</v>
      </c>
      <c r="AB196" s="124">
        <v>1521148</v>
      </c>
      <c r="AF196" s="124">
        <v>872927.35</v>
      </c>
      <c r="AG196" s="124">
        <v>4720.8</v>
      </c>
      <c r="AK196" s="85">
        <f t="shared" ref="AK196:AK222" si="19">SUM(F196:I196)</f>
        <v>941822.79</v>
      </c>
      <c r="AL196" s="21">
        <f t="shared" si="14"/>
        <v>17234.57</v>
      </c>
      <c r="AM196" s="86">
        <f t="shared" si="15"/>
        <v>924588.22000000009</v>
      </c>
      <c r="AN196" s="24">
        <f t="shared" si="16"/>
        <v>2487791.02</v>
      </c>
      <c r="AO196" s="25">
        <f t="shared" si="17"/>
        <v>2398796.15</v>
      </c>
      <c r="AP196" s="16">
        <f t="shared" si="18"/>
        <v>88994.870000000112</v>
      </c>
    </row>
    <row r="197" spans="1:42" ht="15" thickBot="1" x14ac:dyDescent="0.25">
      <c r="A197" s="62" t="s">
        <v>344</v>
      </c>
      <c r="B197" s="62" t="s">
        <v>54</v>
      </c>
      <c r="C197" s="88">
        <v>3184</v>
      </c>
      <c r="D197" s="89" t="s">
        <v>1003</v>
      </c>
      <c r="E197" s="56" t="s">
        <v>1731</v>
      </c>
      <c r="F197" s="272">
        <v>603698.82999999996</v>
      </c>
      <c r="G197" s="272">
        <v>36121</v>
      </c>
      <c r="H197" s="272">
        <v>64545.54</v>
      </c>
      <c r="J197" s="56">
        <v>768650.96</v>
      </c>
      <c r="K197" s="56">
        <v>234755.88</v>
      </c>
      <c r="M197" s="276">
        <v>0</v>
      </c>
      <c r="N197" s="276">
        <v>19350</v>
      </c>
      <c r="P197" s="276">
        <v>114.67</v>
      </c>
      <c r="S197" s="56">
        <v>175179.6</v>
      </c>
      <c r="T197" s="56">
        <v>2090614.96</v>
      </c>
      <c r="U197" s="100">
        <v>881356.07</v>
      </c>
      <c r="V197" s="100">
        <v>44500</v>
      </c>
      <c r="W197" s="100">
        <v>1092.4000000000001</v>
      </c>
      <c r="Y197" s="100">
        <v>1403995</v>
      </c>
      <c r="AA197" s="100">
        <v>131500</v>
      </c>
      <c r="AB197" s="124">
        <v>1969775</v>
      </c>
      <c r="AF197" s="124">
        <v>543165.48</v>
      </c>
      <c r="AG197" s="124">
        <v>206580.84</v>
      </c>
      <c r="AH197" s="124">
        <v>0</v>
      </c>
      <c r="AK197" s="85">
        <f t="shared" si="19"/>
        <v>704365.37</v>
      </c>
      <c r="AL197" s="21">
        <f t="shared" ref="AL197:AL222" si="20">SUM(M197:P197)</f>
        <v>19464.669999999998</v>
      </c>
      <c r="AM197" s="86">
        <f t="shared" ref="AM197:AM222" si="21">AK197-AL197</f>
        <v>684900.7</v>
      </c>
      <c r="AN197" s="24">
        <f t="shared" ref="AN197:AN222" si="22">SUM(U197:AA197)</f>
        <v>2462443.4699999997</v>
      </c>
      <c r="AO197" s="25">
        <f t="shared" ref="AO197:AO222" si="23">SUM(AB197:AJ197)</f>
        <v>2719521.32</v>
      </c>
      <c r="AP197" s="16">
        <f t="shared" ref="AP197:AP222" si="24">AN197-AO197</f>
        <v>-257077.85000000009</v>
      </c>
    </row>
    <row r="198" spans="1:42" ht="15" thickBot="1" x14ac:dyDescent="0.25">
      <c r="A198" s="62" t="s">
        <v>344</v>
      </c>
      <c r="B198" s="62" t="s">
        <v>54</v>
      </c>
      <c r="C198" s="88">
        <v>4760</v>
      </c>
      <c r="D198" s="89" t="s">
        <v>1004</v>
      </c>
      <c r="E198" s="56" t="s">
        <v>1732</v>
      </c>
      <c r="F198" s="272">
        <v>747641.95</v>
      </c>
      <c r="G198" s="272">
        <v>187064.37</v>
      </c>
      <c r="H198" s="272">
        <v>145596.1</v>
      </c>
      <c r="J198" s="56">
        <v>600816.49</v>
      </c>
      <c r="K198" s="56">
        <v>597099.59</v>
      </c>
      <c r="N198" s="276">
        <v>74950</v>
      </c>
      <c r="O198" s="276">
        <v>5000</v>
      </c>
      <c r="P198" s="276">
        <v>1062</v>
      </c>
      <c r="S198" s="56">
        <v>1750579.01</v>
      </c>
      <c r="T198" s="56">
        <v>433496.95</v>
      </c>
      <c r="U198" s="100">
        <v>1457057.24</v>
      </c>
      <c r="V198" s="100">
        <v>234574</v>
      </c>
      <c r="W198" s="100">
        <v>1104.51</v>
      </c>
      <c r="Y198" s="100">
        <v>1548860</v>
      </c>
      <c r="AA198" s="100">
        <v>109600</v>
      </c>
      <c r="AB198" s="124">
        <v>2038550</v>
      </c>
      <c r="AD198" s="124">
        <v>10600</v>
      </c>
      <c r="AF198" s="124">
        <v>1186825.95</v>
      </c>
      <c r="AG198" s="124">
        <v>80160.259999999995</v>
      </c>
      <c r="AK198" s="85">
        <f t="shared" si="19"/>
        <v>1080302.42</v>
      </c>
      <c r="AL198" s="21">
        <f t="shared" si="20"/>
        <v>81012</v>
      </c>
      <c r="AM198" s="86">
        <f t="shared" si="21"/>
        <v>999290.41999999993</v>
      </c>
      <c r="AN198" s="24">
        <f t="shared" si="22"/>
        <v>3351195.75</v>
      </c>
      <c r="AO198" s="25">
        <f t="shared" si="23"/>
        <v>3316136.21</v>
      </c>
      <c r="AP198" s="16">
        <f t="shared" si="24"/>
        <v>35059.540000000037</v>
      </c>
    </row>
    <row r="199" spans="1:42" ht="15" thickBot="1" x14ac:dyDescent="0.25">
      <c r="A199" s="62" t="s">
        <v>347</v>
      </c>
      <c r="B199" s="62" t="s">
        <v>55</v>
      </c>
      <c r="C199" s="88">
        <v>3288</v>
      </c>
      <c r="D199" s="89" t="s">
        <v>1005</v>
      </c>
      <c r="E199" s="56" t="s">
        <v>1733</v>
      </c>
      <c r="F199" s="272">
        <v>690492.48</v>
      </c>
      <c r="G199" s="272">
        <v>20380</v>
      </c>
      <c r="H199" s="272">
        <v>88720.3</v>
      </c>
      <c r="I199" s="272">
        <v>7374</v>
      </c>
      <c r="J199" s="56">
        <v>833583.62</v>
      </c>
      <c r="K199" s="56">
        <v>317391.38</v>
      </c>
      <c r="M199" s="276">
        <v>14000</v>
      </c>
      <c r="N199" s="276">
        <v>57319.92</v>
      </c>
      <c r="O199" s="276">
        <v>7640</v>
      </c>
      <c r="S199" s="56">
        <v>-2067864</v>
      </c>
      <c r="T199" s="56">
        <v>4047651.72</v>
      </c>
      <c r="U199" s="100">
        <v>1150163.02</v>
      </c>
      <c r="V199" s="100">
        <v>151600</v>
      </c>
      <c r="W199" s="100">
        <v>1370.9</v>
      </c>
      <c r="AB199" s="124">
        <v>266150</v>
      </c>
      <c r="AD199" s="124">
        <v>2960</v>
      </c>
      <c r="AE199" s="124">
        <v>2744</v>
      </c>
      <c r="AF199" s="124">
        <v>799783.66</v>
      </c>
      <c r="AG199" s="124">
        <v>302900.12</v>
      </c>
      <c r="AK199" s="85">
        <f t="shared" si="19"/>
        <v>806966.78</v>
      </c>
      <c r="AL199" s="21">
        <f t="shared" si="20"/>
        <v>78959.92</v>
      </c>
      <c r="AM199" s="86">
        <f t="shared" si="21"/>
        <v>728006.86</v>
      </c>
      <c r="AN199" s="24">
        <f t="shared" si="22"/>
        <v>1303133.92</v>
      </c>
      <c r="AO199" s="25">
        <f t="shared" si="23"/>
        <v>1374537.7800000003</v>
      </c>
      <c r="AP199" s="16">
        <f t="shared" si="24"/>
        <v>-71403.860000000335</v>
      </c>
    </row>
    <row r="200" spans="1:42" ht="15" thickBot="1" x14ac:dyDescent="0.25">
      <c r="A200" s="62" t="s">
        <v>347</v>
      </c>
      <c r="B200" s="62" t="s">
        <v>55</v>
      </c>
      <c r="C200" s="88">
        <v>2561</v>
      </c>
      <c r="D200" s="89" t="s">
        <v>1006</v>
      </c>
      <c r="E200" s="56" t="s">
        <v>1734</v>
      </c>
      <c r="F200" s="272">
        <v>612424.54</v>
      </c>
      <c r="G200" s="272">
        <v>0</v>
      </c>
      <c r="H200" s="272">
        <v>47079.75</v>
      </c>
      <c r="I200" s="272">
        <v>0</v>
      </c>
      <c r="J200" s="56">
        <v>875141.02</v>
      </c>
      <c r="K200" s="56">
        <v>350311.62</v>
      </c>
      <c r="M200" s="276">
        <v>3500</v>
      </c>
      <c r="N200" s="276">
        <v>81300.73</v>
      </c>
      <c r="S200" s="56">
        <v>898871.81</v>
      </c>
      <c r="T200" s="56">
        <v>769808.6</v>
      </c>
      <c r="U200" s="100">
        <v>1128586.8600000001</v>
      </c>
      <c r="W200" s="100">
        <v>928.19</v>
      </c>
      <c r="Y200" s="100">
        <v>1104218.5</v>
      </c>
      <c r="AA200" s="100">
        <v>181700</v>
      </c>
      <c r="AB200" s="124">
        <v>1432978.5</v>
      </c>
      <c r="AE200" s="124">
        <v>1000</v>
      </c>
      <c r="AF200" s="124">
        <v>506574.09</v>
      </c>
      <c r="AG200" s="124">
        <v>180915.17</v>
      </c>
      <c r="AK200" s="85">
        <f t="shared" si="19"/>
        <v>659504.29</v>
      </c>
      <c r="AL200" s="21">
        <f t="shared" si="20"/>
        <v>84800.73</v>
      </c>
      <c r="AM200" s="86">
        <f t="shared" si="21"/>
        <v>574703.56000000006</v>
      </c>
      <c r="AN200" s="24">
        <f t="shared" si="22"/>
        <v>2415433.5499999998</v>
      </c>
      <c r="AO200" s="25">
        <f t="shared" si="23"/>
        <v>2121467.7600000002</v>
      </c>
      <c r="AP200" s="16">
        <f t="shared" si="24"/>
        <v>293965.78999999957</v>
      </c>
    </row>
    <row r="201" spans="1:42" ht="15" thickBot="1" x14ac:dyDescent="0.25">
      <c r="A201" s="62" t="s">
        <v>347</v>
      </c>
      <c r="B201" s="62" t="s">
        <v>55</v>
      </c>
      <c r="C201" s="88">
        <v>3118</v>
      </c>
      <c r="D201" s="89" t="s">
        <v>1007</v>
      </c>
      <c r="E201" s="56" t="s">
        <v>1735</v>
      </c>
      <c r="F201" s="272">
        <v>229622.26</v>
      </c>
      <c r="G201" s="272">
        <v>199720.53</v>
      </c>
      <c r="H201" s="272">
        <v>97886.24</v>
      </c>
      <c r="I201" s="272">
        <v>0</v>
      </c>
      <c r="J201" s="56">
        <v>1054800.79</v>
      </c>
      <c r="K201" s="56">
        <v>207152.37</v>
      </c>
      <c r="M201" s="276">
        <v>17560</v>
      </c>
      <c r="N201" s="276">
        <v>21960</v>
      </c>
      <c r="O201" s="276">
        <v>57679</v>
      </c>
      <c r="S201" s="56">
        <v>1838407.9</v>
      </c>
      <c r="U201" s="100">
        <v>1323814.81</v>
      </c>
      <c r="V201" s="100">
        <v>198440</v>
      </c>
      <c r="W201" s="100">
        <v>566.86</v>
      </c>
      <c r="Y201" s="100">
        <v>1125124</v>
      </c>
      <c r="AB201" s="124">
        <v>1590314</v>
      </c>
      <c r="AD201" s="124">
        <v>23616</v>
      </c>
      <c r="AF201" s="124">
        <v>1003207.45</v>
      </c>
      <c r="AG201" s="124">
        <v>148102.93</v>
      </c>
      <c r="AK201" s="85">
        <f t="shared" si="19"/>
        <v>527229.03</v>
      </c>
      <c r="AL201" s="21">
        <f t="shared" si="20"/>
        <v>97199</v>
      </c>
      <c r="AM201" s="86">
        <f t="shared" si="21"/>
        <v>430030.03</v>
      </c>
      <c r="AN201" s="24">
        <f t="shared" si="22"/>
        <v>2647945.67</v>
      </c>
      <c r="AO201" s="25">
        <f t="shared" si="23"/>
        <v>2765240.3800000004</v>
      </c>
      <c r="AP201" s="16">
        <f t="shared" si="24"/>
        <v>-117294.71000000043</v>
      </c>
    </row>
    <row r="202" spans="1:42" ht="15" thickBot="1" x14ac:dyDescent="0.25">
      <c r="A202" s="62" t="s">
        <v>347</v>
      </c>
      <c r="B202" s="62" t="s">
        <v>55</v>
      </c>
      <c r="C202" s="88">
        <v>1408</v>
      </c>
      <c r="D202" s="89" t="s">
        <v>1008</v>
      </c>
      <c r="E202" s="56" t="s">
        <v>1736</v>
      </c>
      <c r="F202" s="272">
        <v>304620.65999999997</v>
      </c>
      <c r="G202" s="272">
        <v>36253.230000000003</v>
      </c>
      <c r="H202" s="272">
        <v>24227.66</v>
      </c>
      <c r="I202" s="272">
        <v>0</v>
      </c>
      <c r="J202" s="56">
        <v>918719.75</v>
      </c>
      <c r="K202" s="56">
        <v>483052.16</v>
      </c>
      <c r="M202" s="276">
        <v>4000</v>
      </c>
      <c r="N202" s="276">
        <v>65800</v>
      </c>
      <c r="S202" s="56">
        <v>-659043.99</v>
      </c>
      <c r="T202" s="56">
        <v>2464354.4300000002</v>
      </c>
      <c r="U202" s="100">
        <v>967176.32</v>
      </c>
      <c r="W202" s="100">
        <v>439.82</v>
      </c>
      <c r="Y202" s="100">
        <v>831638.5</v>
      </c>
      <c r="AA202" s="100">
        <v>232000</v>
      </c>
      <c r="AB202" s="124">
        <v>1236808.5</v>
      </c>
      <c r="AD202" s="124">
        <v>2000</v>
      </c>
      <c r="AE202" s="124">
        <v>6440</v>
      </c>
      <c r="AF202" s="124">
        <v>407493.82</v>
      </c>
      <c r="AG202" s="124">
        <v>342344.3</v>
      </c>
      <c r="AK202" s="85">
        <f t="shared" si="19"/>
        <v>365101.54999999993</v>
      </c>
      <c r="AL202" s="21">
        <f t="shared" si="20"/>
        <v>69800</v>
      </c>
      <c r="AM202" s="86">
        <f t="shared" si="21"/>
        <v>295301.54999999993</v>
      </c>
      <c r="AN202" s="24">
        <f t="shared" si="22"/>
        <v>2031254.64</v>
      </c>
      <c r="AO202" s="25">
        <f t="shared" si="23"/>
        <v>1995086.62</v>
      </c>
      <c r="AP202" s="16">
        <f t="shared" si="24"/>
        <v>36168.019999999786</v>
      </c>
    </row>
    <row r="203" spans="1:42" ht="15" thickBot="1" x14ac:dyDescent="0.25">
      <c r="A203" s="62" t="s">
        <v>347</v>
      </c>
      <c r="B203" s="62" t="s">
        <v>55</v>
      </c>
      <c r="C203" s="88">
        <v>1888</v>
      </c>
      <c r="D203" s="89" t="s">
        <v>1009</v>
      </c>
      <c r="E203" s="56" t="s">
        <v>1737</v>
      </c>
      <c r="F203" s="272">
        <v>420190.56</v>
      </c>
      <c r="G203" s="272">
        <v>0</v>
      </c>
      <c r="H203" s="272">
        <v>153544.26999999999</v>
      </c>
      <c r="J203" s="56">
        <v>1401273.36</v>
      </c>
      <c r="K203" s="56">
        <v>337125.16</v>
      </c>
      <c r="M203" s="276">
        <v>61744</v>
      </c>
      <c r="N203" s="276">
        <v>58889</v>
      </c>
      <c r="S203" s="56">
        <v>1079706.33</v>
      </c>
      <c r="T203" s="56">
        <v>1488605.78</v>
      </c>
      <c r="U203" s="100">
        <v>1077301.26</v>
      </c>
      <c r="W203" s="100">
        <v>881.83</v>
      </c>
      <c r="Y203" s="100">
        <v>1319131</v>
      </c>
      <c r="AB203" s="124">
        <v>1789871</v>
      </c>
      <c r="AD203" s="124">
        <v>2320</v>
      </c>
      <c r="AE203" s="124">
        <v>2000</v>
      </c>
      <c r="AF203" s="124">
        <v>547609.09</v>
      </c>
      <c r="AG203" s="124">
        <v>344849.76</v>
      </c>
      <c r="AK203" s="85">
        <f t="shared" si="19"/>
        <v>573734.82999999996</v>
      </c>
      <c r="AL203" s="21">
        <f t="shared" si="20"/>
        <v>120633</v>
      </c>
      <c r="AM203" s="86">
        <f t="shared" si="21"/>
        <v>453101.82999999996</v>
      </c>
      <c r="AN203" s="24">
        <f t="shared" si="22"/>
        <v>2397314.09</v>
      </c>
      <c r="AO203" s="25">
        <f t="shared" si="23"/>
        <v>2686649.8499999996</v>
      </c>
      <c r="AP203" s="16">
        <f t="shared" si="24"/>
        <v>-289335.75999999978</v>
      </c>
    </row>
    <row r="204" spans="1:42" ht="15" thickBot="1" x14ac:dyDescent="0.25">
      <c r="A204" s="62" t="s">
        <v>347</v>
      </c>
      <c r="B204" s="62" t="s">
        <v>55</v>
      </c>
      <c r="C204" s="88">
        <v>1058</v>
      </c>
      <c r="D204" s="89" t="s">
        <v>1010</v>
      </c>
      <c r="E204" s="56" t="s">
        <v>1738</v>
      </c>
      <c r="F204" s="272">
        <v>430650.03</v>
      </c>
      <c r="G204" s="272">
        <v>600</v>
      </c>
      <c r="H204" s="272">
        <v>8334.85</v>
      </c>
      <c r="J204" s="56">
        <v>271024.63</v>
      </c>
      <c r="K204" s="56">
        <v>168597.09</v>
      </c>
      <c r="M204" s="276">
        <v>47570</v>
      </c>
      <c r="N204" s="276">
        <v>27576</v>
      </c>
      <c r="O204" s="276">
        <v>400</v>
      </c>
      <c r="S204" s="56">
        <v>-1590022.93</v>
      </c>
      <c r="T204" s="56">
        <v>2328715.77</v>
      </c>
      <c r="U204" s="100">
        <v>792301.05</v>
      </c>
      <c r="V204" s="100">
        <v>56600</v>
      </c>
      <c r="W204" s="100">
        <v>430.87</v>
      </c>
      <c r="Y204" s="100">
        <v>1040308.5</v>
      </c>
      <c r="AB204" s="124">
        <v>1168828.5</v>
      </c>
      <c r="AD204" s="124">
        <v>21090</v>
      </c>
      <c r="AF204" s="124">
        <v>325366.25</v>
      </c>
      <c r="AG204" s="124">
        <v>181530.91</v>
      </c>
      <c r="AK204" s="85">
        <f t="shared" si="19"/>
        <v>439584.88</v>
      </c>
      <c r="AL204" s="21">
        <f t="shared" si="20"/>
        <v>75546</v>
      </c>
      <c r="AM204" s="86">
        <f t="shared" si="21"/>
        <v>364038.88</v>
      </c>
      <c r="AN204" s="24">
        <f t="shared" si="22"/>
        <v>1889640.42</v>
      </c>
      <c r="AO204" s="25">
        <f t="shared" si="23"/>
        <v>1696815.66</v>
      </c>
      <c r="AP204" s="16">
        <f t="shared" si="24"/>
        <v>192824.76</v>
      </c>
    </row>
    <row r="205" spans="1:42" ht="15" thickBot="1" x14ac:dyDescent="0.25">
      <c r="A205" s="62" t="s">
        <v>347</v>
      </c>
      <c r="B205" s="62" t="s">
        <v>55</v>
      </c>
      <c r="C205" s="88">
        <v>3487</v>
      </c>
      <c r="D205" s="89" t="s">
        <v>1011</v>
      </c>
      <c r="E205" s="56" t="s">
        <v>1739</v>
      </c>
      <c r="F205" s="272">
        <v>835795.01</v>
      </c>
      <c r="G205" s="272">
        <v>1892.49</v>
      </c>
      <c r="H205" s="272">
        <v>163758.41</v>
      </c>
      <c r="I205" s="272">
        <v>0</v>
      </c>
      <c r="J205" s="56">
        <v>2300645.39</v>
      </c>
      <c r="K205" s="56">
        <v>459293.85</v>
      </c>
      <c r="M205" s="276">
        <v>13500</v>
      </c>
      <c r="N205" s="276">
        <v>10700</v>
      </c>
      <c r="S205" s="56">
        <v>-335039.78999999998</v>
      </c>
      <c r="T205" s="56">
        <v>4119895.74</v>
      </c>
      <c r="U205" s="100">
        <v>1241365.78</v>
      </c>
      <c r="V205" s="100">
        <v>172237</v>
      </c>
      <c r="W205" s="100">
        <v>1760.77</v>
      </c>
      <c r="Y205" s="100">
        <v>1437876</v>
      </c>
      <c r="AB205" s="124">
        <v>1972698</v>
      </c>
      <c r="AD205" s="124">
        <v>21660</v>
      </c>
      <c r="AF205" s="124">
        <v>706942.66</v>
      </c>
      <c r="AG205" s="124">
        <v>151546.69</v>
      </c>
      <c r="AK205" s="85">
        <f t="shared" si="19"/>
        <v>1001445.91</v>
      </c>
      <c r="AL205" s="21">
        <f t="shared" si="20"/>
        <v>24200</v>
      </c>
      <c r="AM205" s="86">
        <f t="shared" si="21"/>
        <v>977245.91</v>
      </c>
      <c r="AN205" s="24">
        <f t="shared" si="22"/>
        <v>2853239.55</v>
      </c>
      <c r="AO205" s="25">
        <f t="shared" si="23"/>
        <v>2852847.35</v>
      </c>
      <c r="AP205" s="16">
        <f t="shared" si="24"/>
        <v>392.1999999997206</v>
      </c>
    </row>
    <row r="206" spans="1:42" ht="15" thickBot="1" x14ac:dyDescent="0.25">
      <c r="A206" s="62" t="s">
        <v>347</v>
      </c>
      <c r="B206" s="62" t="s">
        <v>55</v>
      </c>
      <c r="C206" s="88">
        <v>2685</v>
      </c>
      <c r="D206" s="89" t="s">
        <v>1012</v>
      </c>
      <c r="E206" s="56" t="s">
        <v>1763</v>
      </c>
      <c r="F206" s="272">
        <v>790789.78</v>
      </c>
      <c r="G206" s="272">
        <v>19289.95</v>
      </c>
      <c r="H206" s="272">
        <v>65356.85</v>
      </c>
      <c r="J206" s="56">
        <v>732311.46</v>
      </c>
      <c r="K206" s="56">
        <v>93668.99</v>
      </c>
      <c r="M206" s="276">
        <v>18100</v>
      </c>
      <c r="N206" s="276">
        <v>8635.59</v>
      </c>
      <c r="S206" s="56">
        <v>-1393579.93</v>
      </c>
      <c r="T206" s="56">
        <v>2992215.82</v>
      </c>
      <c r="U206" s="100">
        <v>876661.76000000001</v>
      </c>
      <c r="V206" s="100">
        <v>209355</v>
      </c>
      <c r="Y206" s="100">
        <v>1276033</v>
      </c>
      <c r="AA206" s="100">
        <v>170130</v>
      </c>
      <c r="AB206" s="124">
        <v>1476123</v>
      </c>
      <c r="AD206" s="124">
        <v>9600</v>
      </c>
      <c r="AE206" s="124">
        <v>18632</v>
      </c>
      <c r="AF206" s="124">
        <v>551173.03</v>
      </c>
      <c r="AG206" s="124">
        <v>246531.18</v>
      </c>
      <c r="AK206" s="85">
        <f t="shared" si="19"/>
        <v>875436.58</v>
      </c>
      <c r="AL206" s="21">
        <f t="shared" si="20"/>
        <v>26735.59</v>
      </c>
      <c r="AM206" s="86">
        <f t="shared" si="21"/>
        <v>848700.99</v>
      </c>
      <c r="AN206" s="24">
        <f t="shared" si="22"/>
        <v>2532179.7599999998</v>
      </c>
      <c r="AO206" s="25">
        <f t="shared" si="23"/>
        <v>2302059.21</v>
      </c>
      <c r="AP206" s="16">
        <f t="shared" si="24"/>
        <v>230120.54999999981</v>
      </c>
    </row>
    <row r="207" spans="1:42" s="75" customFormat="1" ht="15" thickBot="1" x14ac:dyDescent="0.25">
      <c r="A207" s="268" t="s">
        <v>347</v>
      </c>
      <c r="B207" s="268" t="s">
        <v>55</v>
      </c>
      <c r="C207" s="109">
        <v>996</v>
      </c>
      <c r="D207" s="110" t="s">
        <v>1013</v>
      </c>
      <c r="E207" s="56" t="s">
        <v>1774</v>
      </c>
      <c r="F207" s="272">
        <v>187565.54</v>
      </c>
      <c r="G207" s="272">
        <v>10000</v>
      </c>
      <c r="H207" s="272">
        <v>26393.02</v>
      </c>
      <c r="I207" s="272"/>
      <c r="J207" s="56">
        <v>1313149.3999999999</v>
      </c>
      <c r="K207" s="56">
        <v>221110.39</v>
      </c>
      <c r="L207" s="56"/>
      <c r="M207" s="276">
        <v>0</v>
      </c>
      <c r="N207" s="276">
        <v>21257</v>
      </c>
      <c r="O207" s="276"/>
      <c r="P207" s="276"/>
      <c r="Q207" s="56"/>
      <c r="R207" s="56"/>
      <c r="S207" s="56">
        <v>1010547.35</v>
      </c>
      <c r="T207" s="56">
        <v>889745.48</v>
      </c>
      <c r="U207" s="100">
        <v>573614.59</v>
      </c>
      <c r="V207" s="100"/>
      <c r="W207" s="100">
        <v>442.28</v>
      </c>
      <c r="X207" s="100"/>
      <c r="Y207" s="100"/>
      <c r="Z207" s="100"/>
      <c r="AA207" s="100">
        <v>41400</v>
      </c>
      <c r="AB207" s="124">
        <v>217490</v>
      </c>
      <c r="AC207" s="124"/>
      <c r="AD207" s="124"/>
      <c r="AE207" s="124"/>
      <c r="AF207" s="124">
        <v>409975.66</v>
      </c>
      <c r="AG207" s="124">
        <v>147054.69</v>
      </c>
      <c r="AH207" s="124"/>
      <c r="AI207" s="124"/>
      <c r="AJ207" s="124"/>
      <c r="AK207" s="85">
        <f t="shared" si="19"/>
        <v>223958.56</v>
      </c>
      <c r="AL207" s="21">
        <f t="shared" si="20"/>
        <v>21257</v>
      </c>
      <c r="AM207" s="86">
        <f t="shared" si="21"/>
        <v>202701.56</v>
      </c>
      <c r="AN207" s="24">
        <f t="shared" si="22"/>
        <v>615456.87</v>
      </c>
      <c r="AO207" s="25">
        <f t="shared" si="23"/>
        <v>774520.34999999986</v>
      </c>
      <c r="AP207" s="111">
        <f t="shared" si="24"/>
        <v>-159063.47999999986</v>
      </c>
    </row>
    <row r="208" spans="1:42" ht="15" thickBot="1" x14ac:dyDescent="0.25">
      <c r="A208" s="62" t="s">
        <v>41</v>
      </c>
      <c r="B208" s="62" t="s">
        <v>42</v>
      </c>
      <c r="C208" s="88">
        <v>3443</v>
      </c>
      <c r="D208" s="89" t="s">
        <v>1014</v>
      </c>
      <c r="E208" s="56" t="s">
        <v>1740</v>
      </c>
      <c r="F208" s="272">
        <v>540769.5</v>
      </c>
      <c r="G208" s="272">
        <v>18100</v>
      </c>
      <c r="H208" s="272">
        <v>114291.03</v>
      </c>
      <c r="J208" s="56">
        <v>1883742.91</v>
      </c>
      <c r="K208" s="56">
        <v>392292.84</v>
      </c>
      <c r="N208" s="276">
        <v>48309.25</v>
      </c>
      <c r="O208" s="276">
        <v>114504.38</v>
      </c>
      <c r="S208" s="56">
        <v>31725</v>
      </c>
      <c r="T208" s="56">
        <v>574807.30000000005</v>
      </c>
      <c r="U208" s="100">
        <v>1221511.04</v>
      </c>
      <c r="W208" s="100">
        <v>899.55</v>
      </c>
      <c r="Y208" s="100">
        <v>1961520</v>
      </c>
      <c r="AA208" s="100">
        <v>159550</v>
      </c>
      <c r="AB208" s="124">
        <v>2211169</v>
      </c>
      <c r="AF208" s="124">
        <v>816059.92</v>
      </c>
      <c r="AG208" s="124">
        <v>295077.38</v>
      </c>
      <c r="AK208" s="85">
        <f t="shared" si="19"/>
        <v>673160.53</v>
      </c>
      <c r="AL208" s="21">
        <f t="shared" si="20"/>
        <v>162813.63</v>
      </c>
      <c r="AM208" s="86">
        <f t="shared" si="21"/>
        <v>510346.9</v>
      </c>
      <c r="AN208" s="24">
        <f t="shared" si="22"/>
        <v>3343480.59</v>
      </c>
      <c r="AO208" s="25">
        <f t="shared" si="23"/>
        <v>3322306.3</v>
      </c>
      <c r="AP208" s="16">
        <f t="shared" si="24"/>
        <v>21174.290000000037</v>
      </c>
    </row>
    <row r="209" spans="1:42" ht="15" thickBot="1" x14ac:dyDescent="0.25">
      <c r="A209" s="62" t="s">
        <v>41</v>
      </c>
      <c r="B209" s="62" t="s">
        <v>42</v>
      </c>
      <c r="C209" s="88">
        <v>2891</v>
      </c>
      <c r="D209" s="89" t="s">
        <v>1015</v>
      </c>
      <c r="E209" s="56" t="s">
        <v>1741</v>
      </c>
      <c r="F209" s="272">
        <v>79026.289999999994</v>
      </c>
      <c r="G209" s="272">
        <v>43048</v>
      </c>
      <c r="H209" s="272">
        <v>172207.29</v>
      </c>
      <c r="J209" s="56">
        <v>-903210.98</v>
      </c>
      <c r="K209" s="56">
        <v>-137048.19</v>
      </c>
      <c r="M209" s="276">
        <v>20208</v>
      </c>
      <c r="N209" s="276">
        <v>64506.19</v>
      </c>
      <c r="O209" s="276">
        <v>44130</v>
      </c>
      <c r="S209" s="56">
        <v>1930</v>
      </c>
      <c r="T209" s="56">
        <v>2085517.75</v>
      </c>
      <c r="U209" s="100">
        <v>1047936.58</v>
      </c>
      <c r="W209" s="100">
        <v>204.18</v>
      </c>
      <c r="AA209" s="100">
        <v>85010</v>
      </c>
      <c r="AB209" s="124">
        <v>558424</v>
      </c>
      <c r="AF209" s="124">
        <v>445396.76</v>
      </c>
      <c r="AG209" s="124">
        <v>240997.68</v>
      </c>
      <c r="AK209" s="85">
        <f t="shared" si="19"/>
        <v>294281.58</v>
      </c>
      <c r="AL209" s="21">
        <f t="shared" si="20"/>
        <v>128844.19</v>
      </c>
      <c r="AM209" s="86">
        <f t="shared" si="21"/>
        <v>165437.39000000001</v>
      </c>
      <c r="AN209" s="24">
        <f t="shared" si="22"/>
        <v>1133150.76</v>
      </c>
      <c r="AO209" s="25">
        <f t="shared" si="23"/>
        <v>1244818.44</v>
      </c>
      <c r="AP209" s="16">
        <f t="shared" si="24"/>
        <v>-111667.67999999993</v>
      </c>
    </row>
    <row r="210" spans="1:42" ht="15" thickBot="1" x14ac:dyDescent="0.25">
      <c r="A210" s="62" t="s">
        <v>41</v>
      </c>
      <c r="B210" s="62" t="s">
        <v>42</v>
      </c>
      <c r="C210" s="88">
        <v>5426</v>
      </c>
      <c r="D210" s="89" t="s">
        <v>1016</v>
      </c>
      <c r="E210" s="56" t="s">
        <v>1742</v>
      </c>
      <c r="F210" s="272">
        <v>841382.3</v>
      </c>
      <c r="G210" s="272">
        <v>47300</v>
      </c>
      <c r="H210" s="272">
        <v>178675.58</v>
      </c>
      <c r="J210" s="56">
        <v>912338.38</v>
      </c>
      <c r="K210" s="56">
        <v>531012.18000000005</v>
      </c>
      <c r="M210" s="276">
        <v>1000</v>
      </c>
      <c r="N210" s="276">
        <v>189479.09</v>
      </c>
      <c r="Q210" s="56">
        <v>217890</v>
      </c>
      <c r="T210" s="56">
        <v>2982894.62</v>
      </c>
      <c r="U210" s="100">
        <v>1679038.61</v>
      </c>
      <c r="W210" s="100">
        <v>1309.21</v>
      </c>
      <c r="Y210" s="100">
        <v>1852382.4</v>
      </c>
      <c r="AA210" s="100">
        <v>15000</v>
      </c>
      <c r="AB210" s="124">
        <v>2390902.4</v>
      </c>
      <c r="AF210" s="124">
        <v>942013.39</v>
      </c>
      <c r="AG210" s="124">
        <v>239371.04</v>
      </c>
      <c r="AK210" s="85">
        <f t="shared" si="19"/>
        <v>1067357.8800000001</v>
      </c>
      <c r="AL210" s="21">
        <f t="shared" si="20"/>
        <v>190479.09</v>
      </c>
      <c r="AM210" s="86">
        <f t="shared" si="21"/>
        <v>876878.79000000015</v>
      </c>
      <c r="AN210" s="24">
        <f t="shared" si="22"/>
        <v>3547730.2199999997</v>
      </c>
      <c r="AO210" s="25">
        <f t="shared" si="23"/>
        <v>3572286.83</v>
      </c>
      <c r="AP210" s="16">
        <f t="shared" si="24"/>
        <v>-24556.610000000335</v>
      </c>
    </row>
    <row r="211" spans="1:42" ht="15" thickBot="1" x14ac:dyDescent="0.25">
      <c r="A211" s="62" t="s">
        <v>41</v>
      </c>
      <c r="B211" s="62" t="s">
        <v>42</v>
      </c>
      <c r="C211" s="88">
        <v>3183</v>
      </c>
      <c r="D211" s="89" t="s">
        <v>1017</v>
      </c>
      <c r="E211" s="56" t="s">
        <v>1766</v>
      </c>
      <c r="F211" s="272">
        <v>305656.94</v>
      </c>
      <c r="G211" s="272">
        <v>22255</v>
      </c>
      <c r="H211" s="272">
        <v>37679.519999999997</v>
      </c>
      <c r="J211" s="56">
        <v>2111541.02</v>
      </c>
      <c r="K211" s="56">
        <v>215406.92</v>
      </c>
      <c r="M211" s="276">
        <v>0</v>
      </c>
      <c r="N211" s="276">
        <v>85348.38</v>
      </c>
      <c r="O211" s="276">
        <v>99257.38</v>
      </c>
      <c r="S211" s="56">
        <v>38443</v>
      </c>
      <c r="T211" s="56">
        <v>2454994.11</v>
      </c>
      <c r="U211" s="100">
        <v>801382.24</v>
      </c>
      <c r="W211" s="100">
        <v>636.76</v>
      </c>
      <c r="Y211" s="100">
        <v>696740</v>
      </c>
      <c r="AA211" s="100">
        <v>112050</v>
      </c>
      <c r="AB211" s="124">
        <v>1016160</v>
      </c>
      <c r="AF211" s="124">
        <v>702270.75</v>
      </c>
      <c r="AG211" s="124">
        <v>250112.48</v>
      </c>
      <c r="AK211" s="85">
        <f t="shared" si="19"/>
        <v>365591.46</v>
      </c>
      <c r="AL211" s="21">
        <f t="shared" si="20"/>
        <v>184605.76</v>
      </c>
      <c r="AM211" s="86">
        <f t="shared" si="21"/>
        <v>180985.7</v>
      </c>
      <c r="AN211" s="24">
        <f t="shared" si="22"/>
        <v>1610809</v>
      </c>
      <c r="AO211" s="25">
        <f t="shared" si="23"/>
        <v>1968543.23</v>
      </c>
      <c r="AP211" s="16">
        <f t="shared" si="24"/>
        <v>-357734.23</v>
      </c>
    </row>
    <row r="212" spans="1:42" ht="15" thickBot="1" x14ac:dyDescent="0.25">
      <c r="A212" s="62" t="s">
        <v>355</v>
      </c>
      <c r="B212" s="62" t="s">
        <v>56</v>
      </c>
      <c r="C212" s="88">
        <v>3850</v>
      </c>
      <c r="D212" s="89" t="s">
        <v>1018</v>
      </c>
      <c r="E212" s="56" t="s">
        <v>1743</v>
      </c>
      <c r="F212" s="272">
        <v>1205458.02</v>
      </c>
      <c r="G212" s="272">
        <v>124769.59</v>
      </c>
      <c r="H212" s="272">
        <v>153676.47</v>
      </c>
      <c r="J212" s="56">
        <v>1571135.34</v>
      </c>
      <c r="K212" s="56">
        <v>390657.54</v>
      </c>
      <c r="M212" s="276">
        <v>17168</v>
      </c>
      <c r="N212" s="276">
        <v>133856.6</v>
      </c>
      <c r="P212" s="276">
        <v>15</v>
      </c>
      <c r="S212" s="56">
        <v>3308851.32</v>
      </c>
      <c r="U212" s="100">
        <v>1480321.44</v>
      </c>
      <c r="W212" s="100">
        <v>2213.48</v>
      </c>
      <c r="Y212" s="100">
        <v>1323570</v>
      </c>
      <c r="AA212" s="100">
        <v>126000</v>
      </c>
      <c r="AB212" s="124">
        <v>1836480</v>
      </c>
      <c r="AD212" s="124">
        <v>9880</v>
      </c>
      <c r="AF212" s="124">
        <v>814707.35</v>
      </c>
      <c r="AG212" s="124">
        <v>218117.43</v>
      </c>
      <c r="AH212" s="124">
        <v>48866.1</v>
      </c>
      <c r="AK212" s="85">
        <f t="shared" si="19"/>
        <v>1483904.08</v>
      </c>
      <c r="AL212" s="21">
        <f t="shared" si="20"/>
        <v>151039.6</v>
      </c>
      <c r="AM212" s="86">
        <f t="shared" si="21"/>
        <v>1332864.48</v>
      </c>
      <c r="AN212" s="24">
        <f t="shared" si="22"/>
        <v>2932104.92</v>
      </c>
      <c r="AO212" s="25">
        <f t="shared" si="23"/>
        <v>2928050.8800000004</v>
      </c>
      <c r="AP212" s="16">
        <f t="shared" si="24"/>
        <v>4054.0399999995716</v>
      </c>
    </row>
    <row r="213" spans="1:42" ht="15" thickBot="1" x14ac:dyDescent="0.25">
      <c r="A213" s="62" t="s">
        <v>355</v>
      </c>
      <c r="B213" s="62" t="s">
        <v>56</v>
      </c>
      <c r="C213" s="88">
        <v>3381</v>
      </c>
      <c r="D213" s="89" t="s">
        <v>1019</v>
      </c>
      <c r="E213" s="56" t="s">
        <v>1744</v>
      </c>
      <c r="F213" s="272">
        <v>606616.29</v>
      </c>
      <c r="G213" s="272">
        <v>66567</v>
      </c>
      <c r="H213" s="272">
        <v>154052.19</v>
      </c>
      <c r="J213" s="56">
        <v>685920</v>
      </c>
      <c r="K213" s="56">
        <v>463928.22</v>
      </c>
      <c r="M213" s="276">
        <v>0</v>
      </c>
      <c r="N213" s="276">
        <v>91400</v>
      </c>
      <c r="P213" s="276">
        <v>183.92</v>
      </c>
      <c r="S213" s="56">
        <v>1988245.32</v>
      </c>
      <c r="U213" s="100">
        <v>546199.81999999995</v>
      </c>
      <c r="V213" s="100">
        <v>100600</v>
      </c>
      <c r="W213" s="100">
        <v>954.76</v>
      </c>
      <c r="Y213" s="100">
        <v>991440</v>
      </c>
      <c r="AA213" s="100">
        <v>743917.82</v>
      </c>
      <c r="AB213" s="124">
        <v>1378430</v>
      </c>
      <c r="AD213" s="124">
        <v>2560</v>
      </c>
      <c r="AF213" s="124">
        <v>654493.16</v>
      </c>
      <c r="AG213" s="124">
        <v>144968.78</v>
      </c>
      <c r="AH213" s="124">
        <v>10998</v>
      </c>
      <c r="AJ213" s="124">
        <v>740</v>
      </c>
      <c r="AK213" s="85">
        <f t="shared" si="19"/>
        <v>827235.48</v>
      </c>
      <c r="AL213" s="21">
        <f t="shared" si="20"/>
        <v>91583.92</v>
      </c>
      <c r="AM213" s="86">
        <f t="shared" si="21"/>
        <v>735651.55999999994</v>
      </c>
      <c r="AN213" s="24">
        <f t="shared" si="22"/>
        <v>2383112.4</v>
      </c>
      <c r="AO213" s="25">
        <f t="shared" si="23"/>
        <v>2192189.94</v>
      </c>
      <c r="AP213" s="16">
        <f t="shared" si="24"/>
        <v>190922.45999999996</v>
      </c>
    </row>
    <row r="214" spans="1:42" ht="15" thickBot="1" x14ac:dyDescent="0.25">
      <c r="A214" s="62" t="s">
        <v>355</v>
      </c>
      <c r="B214" s="62" t="s">
        <v>56</v>
      </c>
      <c r="C214" s="88">
        <v>2640</v>
      </c>
      <c r="D214" s="89" t="s">
        <v>1020</v>
      </c>
      <c r="E214" s="56" t="s">
        <v>1745</v>
      </c>
      <c r="F214" s="272">
        <v>709023.9</v>
      </c>
      <c r="G214" s="272">
        <v>185096.5</v>
      </c>
      <c r="H214" s="272">
        <v>54445.21</v>
      </c>
      <c r="J214" s="56">
        <v>1996683.79</v>
      </c>
      <c r="K214" s="56">
        <v>102605.27</v>
      </c>
      <c r="M214" s="276">
        <v>4800</v>
      </c>
      <c r="N214" s="276">
        <v>190092.98</v>
      </c>
      <c r="S214" s="56">
        <v>2866748.98</v>
      </c>
      <c r="U214" s="100">
        <v>1100624.3</v>
      </c>
      <c r="V214" s="100">
        <v>95000</v>
      </c>
      <c r="W214" s="100">
        <v>1262.33</v>
      </c>
      <c r="Y214" s="100">
        <v>869920</v>
      </c>
      <c r="AA214" s="100">
        <v>115000</v>
      </c>
      <c r="AB214" s="124">
        <v>1356365</v>
      </c>
      <c r="AD214" s="124">
        <v>26030</v>
      </c>
      <c r="AE214" s="124">
        <v>550</v>
      </c>
      <c r="AF214" s="124">
        <v>628875.79</v>
      </c>
      <c r="AG214" s="124">
        <v>174038.63</v>
      </c>
      <c r="AH214" s="124">
        <v>13803.5</v>
      </c>
      <c r="AK214" s="85">
        <f t="shared" si="19"/>
        <v>948565.61</v>
      </c>
      <c r="AL214" s="21">
        <f t="shared" si="20"/>
        <v>194892.98</v>
      </c>
      <c r="AM214" s="86">
        <f t="shared" si="21"/>
        <v>753672.63</v>
      </c>
      <c r="AN214" s="24">
        <f t="shared" si="22"/>
        <v>2181806.63</v>
      </c>
      <c r="AO214" s="25">
        <f t="shared" si="23"/>
        <v>2199662.92</v>
      </c>
      <c r="AP214" s="16">
        <f t="shared" si="24"/>
        <v>-17856.290000000037</v>
      </c>
    </row>
    <row r="215" spans="1:42" ht="15" thickBot="1" x14ac:dyDescent="0.25">
      <c r="A215" s="62" t="s">
        <v>355</v>
      </c>
      <c r="B215" s="62" t="s">
        <v>56</v>
      </c>
      <c r="C215" s="88">
        <v>5792</v>
      </c>
      <c r="D215" s="89" t="s">
        <v>1021</v>
      </c>
      <c r="E215" s="56" t="s">
        <v>1746</v>
      </c>
      <c r="F215" s="272">
        <v>1330846.18</v>
      </c>
      <c r="G215" s="272">
        <v>50976.15</v>
      </c>
      <c r="H215" s="272">
        <v>158407.87</v>
      </c>
      <c r="J215" s="56">
        <v>1946755.88</v>
      </c>
      <c r="K215" s="56">
        <v>1041961.5</v>
      </c>
      <c r="M215" s="276">
        <v>20850</v>
      </c>
      <c r="N215" s="276">
        <v>54826.57</v>
      </c>
      <c r="P215" s="276">
        <v>236.43</v>
      </c>
      <c r="T215" s="56">
        <v>5050758.04</v>
      </c>
      <c r="U215" s="100">
        <v>2205880.7599999998</v>
      </c>
      <c r="V215" s="100">
        <v>100000</v>
      </c>
      <c r="W215" s="100">
        <v>2638.8</v>
      </c>
      <c r="Y215" s="100">
        <v>1778200</v>
      </c>
      <c r="AA215" s="100">
        <v>370221.39</v>
      </c>
      <c r="AB215" s="124">
        <v>2653250</v>
      </c>
      <c r="AE215" s="124">
        <v>27194</v>
      </c>
      <c r="AF215" s="124">
        <v>1561006.09</v>
      </c>
      <c r="AG215" s="124">
        <v>332499.12</v>
      </c>
      <c r="AH215" s="124">
        <v>46138.17</v>
      </c>
      <c r="AJ215" s="124">
        <v>4040</v>
      </c>
      <c r="AK215" s="85">
        <f t="shared" si="19"/>
        <v>1540230.1999999997</v>
      </c>
      <c r="AL215" s="21">
        <f t="shared" si="20"/>
        <v>75913</v>
      </c>
      <c r="AM215" s="86">
        <f t="shared" si="21"/>
        <v>1464317.1999999997</v>
      </c>
      <c r="AN215" s="24">
        <f t="shared" si="22"/>
        <v>4456940.9499999993</v>
      </c>
      <c r="AO215" s="25">
        <f t="shared" si="23"/>
        <v>4624127.38</v>
      </c>
      <c r="AP215" s="16">
        <f t="shared" si="24"/>
        <v>-167186.43000000063</v>
      </c>
    </row>
    <row r="216" spans="1:42" ht="15" thickBot="1" x14ac:dyDescent="0.25">
      <c r="A216" s="62" t="s">
        <v>355</v>
      </c>
      <c r="B216" s="62" t="s">
        <v>56</v>
      </c>
      <c r="C216" s="88">
        <v>1533</v>
      </c>
      <c r="D216" s="89" t="s">
        <v>1022</v>
      </c>
      <c r="E216" s="56" t="s">
        <v>1767</v>
      </c>
      <c r="F216" s="272">
        <v>561986.88</v>
      </c>
      <c r="G216" s="272">
        <v>68651.75</v>
      </c>
      <c r="H216" s="272">
        <v>97952.45</v>
      </c>
      <c r="J216" s="56">
        <v>184065.86</v>
      </c>
      <c r="K216" s="56">
        <v>279292.67</v>
      </c>
      <c r="M216" s="276">
        <v>8790</v>
      </c>
      <c r="N216" s="276">
        <v>32312</v>
      </c>
      <c r="P216" s="276">
        <v>97.66</v>
      </c>
      <c r="S216" s="56">
        <v>-716538.56</v>
      </c>
      <c r="T216" s="56">
        <v>1868532.65</v>
      </c>
      <c r="U216" s="100">
        <v>905664.06</v>
      </c>
      <c r="V216" s="100">
        <v>12500</v>
      </c>
      <c r="W216" s="100">
        <v>1029.47</v>
      </c>
      <c r="Y216" s="100">
        <v>912370</v>
      </c>
      <c r="AA216" s="100">
        <v>180900</v>
      </c>
      <c r="AB216" s="124">
        <v>1307540</v>
      </c>
      <c r="AD216" s="124">
        <v>13879</v>
      </c>
      <c r="AF216" s="124">
        <v>486382.92</v>
      </c>
      <c r="AG216" s="124">
        <v>170790</v>
      </c>
      <c r="AH216" s="124">
        <v>612.75</v>
      </c>
      <c r="AJ216" s="124">
        <v>480</v>
      </c>
      <c r="AK216" s="85">
        <f t="shared" si="19"/>
        <v>728591.08</v>
      </c>
      <c r="AL216" s="21">
        <f t="shared" si="20"/>
        <v>41199.660000000003</v>
      </c>
      <c r="AM216" s="86">
        <f t="shared" si="21"/>
        <v>687391.41999999993</v>
      </c>
      <c r="AN216" s="24">
        <f t="shared" si="22"/>
        <v>2012463.53</v>
      </c>
      <c r="AO216" s="25">
        <f t="shared" si="23"/>
        <v>1979684.67</v>
      </c>
      <c r="AP216" s="16">
        <f t="shared" si="24"/>
        <v>32778.860000000102</v>
      </c>
    </row>
    <row r="217" spans="1:42" ht="15" thickBot="1" x14ac:dyDescent="0.25">
      <c r="A217" s="62" t="s">
        <v>358</v>
      </c>
      <c r="B217" s="62" t="s">
        <v>45</v>
      </c>
      <c r="C217" s="88">
        <v>6007</v>
      </c>
      <c r="D217" s="89" t="s">
        <v>1023</v>
      </c>
      <c r="E217" s="56" t="s">
        <v>1622</v>
      </c>
      <c r="F217" s="272">
        <v>113985.33</v>
      </c>
      <c r="G217" s="272">
        <v>4009</v>
      </c>
      <c r="H217" s="272">
        <v>27074.61</v>
      </c>
      <c r="J217" s="56">
        <v>1017381.95</v>
      </c>
      <c r="K217" s="56">
        <v>693482.04</v>
      </c>
      <c r="M217" s="276">
        <v>1405</v>
      </c>
      <c r="N217" s="276">
        <v>77555</v>
      </c>
      <c r="O217" s="276">
        <v>0</v>
      </c>
      <c r="P217" s="276">
        <v>1173.71</v>
      </c>
      <c r="Q217" s="56">
        <v>51750</v>
      </c>
      <c r="S217" s="56">
        <v>1388195.18</v>
      </c>
      <c r="T217" s="56">
        <v>3760347.17</v>
      </c>
      <c r="U217" s="100">
        <v>1120250.18</v>
      </c>
      <c r="V217" s="100">
        <v>200</v>
      </c>
      <c r="W217" s="100">
        <v>390.69</v>
      </c>
      <c r="Y217" s="100">
        <v>1224959.6000000001</v>
      </c>
      <c r="AA217" s="100">
        <v>623339.42000000004</v>
      </c>
      <c r="AB217" s="124">
        <v>1855114.6</v>
      </c>
      <c r="AF217" s="124">
        <v>1109859.93</v>
      </c>
      <c r="AG217" s="124">
        <v>341678.38</v>
      </c>
      <c r="AK217" s="85">
        <f t="shared" si="19"/>
        <v>145068.94</v>
      </c>
      <c r="AL217" s="21">
        <f t="shared" si="20"/>
        <v>80133.710000000006</v>
      </c>
      <c r="AM217" s="86">
        <f t="shared" si="21"/>
        <v>64935.229999999996</v>
      </c>
      <c r="AN217" s="24">
        <f t="shared" si="22"/>
        <v>2969139.8899999997</v>
      </c>
      <c r="AO217" s="25">
        <f t="shared" si="23"/>
        <v>3306652.91</v>
      </c>
      <c r="AP217" s="16">
        <f t="shared" si="24"/>
        <v>-337513.02000000048</v>
      </c>
    </row>
    <row r="218" spans="1:42" ht="15" thickBot="1" x14ac:dyDescent="0.25">
      <c r="A218" s="62" t="s">
        <v>358</v>
      </c>
      <c r="B218" s="62" t="s">
        <v>45</v>
      </c>
      <c r="C218" s="88">
        <v>2330</v>
      </c>
      <c r="D218" s="89" t="s">
        <v>1024</v>
      </c>
      <c r="E218" s="56" t="s">
        <v>1625</v>
      </c>
      <c r="F218" s="272">
        <v>182137.33</v>
      </c>
      <c r="G218" s="272">
        <v>2752</v>
      </c>
      <c r="H218" s="272">
        <v>59190.62</v>
      </c>
      <c r="J218" s="56">
        <v>156444.1</v>
      </c>
      <c r="K218" s="56">
        <v>88141.41</v>
      </c>
      <c r="M218" s="276">
        <v>4800</v>
      </c>
      <c r="N218" s="276">
        <v>17639.740000000002</v>
      </c>
      <c r="P218" s="276">
        <v>369.47</v>
      </c>
      <c r="T218" s="56">
        <v>2267172.48</v>
      </c>
      <c r="U218" s="100">
        <v>1156469.05</v>
      </c>
      <c r="V218" s="100">
        <v>146690</v>
      </c>
      <c r="W218" s="100">
        <v>147.01</v>
      </c>
      <c r="Y218" s="100">
        <v>863545.5</v>
      </c>
      <c r="AA218" s="100">
        <v>77659</v>
      </c>
      <c r="AB218" s="124">
        <v>1368817.54</v>
      </c>
      <c r="AD218" s="124">
        <v>2712</v>
      </c>
      <c r="AF218" s="124">
        <v>668815.01</v>
      </c>
      <c r="AG218" s="124">
        <v>116879.55</v>
      </c>
      <c r="AK218" s="85">
        <f t="shared" si="19"/>
        <v>244079.94999999998</v>
      </c>
      <c r="AL218" s="21">
        <f t="shared" si="20"/>
        <v>22809.210000000003</v>
      </c>
      <c r="AM218" s="86">
        <f t="shared" si="21"/>
        <v>221270.74</v>
      </c>
      <c r="AN218" s="24">
        <f t="shared" si="22"/>
        <v>2244510.56</v>
      </c>
      <c r="AO218" s="25">
        <f t="shared" si="23"/>
        <v>2157224.1</v>
      </c>
      <c r="AP218" s="16">
        <f t="shared" si="24"/>
        <v>87286.459999999963</v>
      </c>
    </row>
    <row r="219" spans="1:42" ht="15" thickBot="1" x14ac:dyDescent="0.25">
      <c r="A219" s="62" t="s">
        <v>358</v>
      </c>
      <c r="B219" s="62" t="s">
        <v>45</v>
      </c>
      <c r="C219" s="88">
        <v>2684</v>
      </c>
      <c r="D219" s="89" t="s">
        <v>1025</v>
      </c>
      <c r="E219" s="56" t="s">
        <v>1626</v>
      </c>
      <c r="F219" s="272">
        <v>199321.64</v>
      </c>
      <c r="G219" s="272">
        <v>2752</v>
      </c>
      <c r="H219" s="272">
        <v>36595.620000000003</v>
      </c>
      <c r="J219" s="56">
        <v>311352.08</v>
      </c>
      <c r="K219" s="56">
        <v>306295.09000000003</v>
      </c>
      <c r="M219" s="276">
        <v>4960</v>
      </c>
      <c r="N219" s="276">
        <v>17447</v>
      </c>
      <c r="P219" s="276">
        <v>15.51</v>
      </c>
      <c r="S219" s="56">
        <v>-5639.24</v>
      </c>
      <c r="T219" s="56">
        <v>1870864.76</v>
      </c>
      <c r="U219" s="100">
        <v>1113487.6299999999</v>
      </c>
      <c r="V219" s="100">
        <v>105925</v>
      </c>
      <c r="W219" s="100">
        <v>322.8</v>
      </c>
      <c r="Y219" s="100">
        <v>1326784</v>
      </c>
      <c r="AB219" s="124">
        <v>1606091.2</v>
      </c>
      <c r="AF219" s="124">
        <v>703006.37</v>
      </c>
      <c r="AG219" s="124">
        <v>143139.25</v>
      </c>
      <c r="AK219" s="85">
        <f t="shared" si="19"/>
        <v>238669.26</v>
      </c>
      <c r="AL219" s="21">
        <f t="shared" si="20"/>
        <v>22422.51</v>
      </c>
      <c r="AM219" s="86">
        <f t="shared" si="21"/>
        <v>216246.75</v>
      </c>
      <c r="AN219" s="24">
        <f t="shared" si="22"/>
        <v>2546519.4299999997</v>
      </c>
      <c r="AO219" s="25">
        <f t="shared" si="23"/>
        <v>2452236.8199999998</v>
      </c>
      <c r="AP219" s="16">
        <f t="shared" si="24"/>
        <v>94282.60999999987</v>
      </c>
    </row>
    <row r="220" spans="1:42" ht="15" thickBot="1" x14ac:dyDescent="0.25">
      <c r="A220" s="62" t="s">
        <v>358</v>
      </c>
      <c r="B220" s="62" t="s">
        <v>45</v>
      </c>
      <c r="C220" s="88">
        <v>7170</v>
      </c>
      <c r="D220" s="89" t="s">
        <v>1026</v>
      </c>
      <c r="E220" s="56" t="s">
        <v>1630</v>
      </c>
      <c r="F220" s="272">
        <v>59130.44</v>
      </c>
      <c r="G220" s="272">
        <v>153059.9</v>
      </c>
      <c r="H220" s="272">
        <v>117233.82</v>
      </c>
      <c r="J220" s="56">
        <v>729071.8</v>
      </c>
      <c r="K220" s="56">
        <v>916855.51</v>
      </c>
      <c r="M220" s="276">
        <v>17614</v>
      </c>
      <c r="N220" s="276">
        <v>148640.19</v>
      </c>
      <c r="S220" s="56">
        <v>-249988</v>
      </c>
      <c r="T220" s="56">
        <v>4524693.96</v>
      </c>
      <c r="U220" s="100">
        <v>2604652.1</v>
      </c>
      <c r="V220" s="100">
        <v>284210</v>
      </c>
      <c r="W220" s="100">
        <v>1606.59</v>
      </c>
      <c r="Y220" s="100">
        <v>2172406.1</v>
      </c>
      <c r="AB220" s="124">
        <v>2478398.48</v>
      </c>
      <c r="AD220" s="124">
        <v>10312</v>
      </c>
      <c r="AF220" s="124">
        <v>1898263.6</v>
      </c>
      <c r="AG220" s="124">
        <v>493359.04</v>
      </c>
      <c r="AH220" s="124">
        <v>316049.55</v>
      </c>
      <c r="AK220" s="85">
        <f t="shared" si="19"/>
        <v>329424.16000000003</v>
      </c>
      <c r="AL220" s="21">
        <f t="shared" si="20"/>
        <v>166254.19</v>
      </c>
      <c r="AM220" s="86">
        <f t="shared" si="21"/>
        <v>163169.97000000003</v>
      </c>
      <c r="AN220" s="24">
        <f t="shared" si="22"/>
        <v>5062874.79</v>
      </c>
      <c r="AO220" s="25">
        <f t="shared" si="23"/>
        <v>5196382.67</v>
      </c>
      <c r="AP220" s="16">
        <f t="shared" si="24"/>
        <v>-133507.87999999989</v>
      </c>
    </row>
    <row r="221" spans="1:42" x14ac:dyDescent="0.2">
      <c r="D221" s="62" t="s">
        <v>28</v>
      </c>
      <c r="AK221" s="85">
        <f t="shared" si="19"/>
        <v>0</v>
      </c>
      <c r="AL221" s="21">
        <f t="shared" si="20"/>
        <v>0</v>
      </c>
      <c r="AM221" s="86">
        <f t="shared" si="21"/>
        <v>0</v>
      </c>
      <c r="AN221" s="24">
        <f t="shared" si="22"/>
        <v>0</v>
      </c>
      <c r="AO221" s="25">
        <f t="shared" si="23"/>
        <v>0</v>
      </c>
      <c r="AP221" s="16">
        <f t="shared" si="24"/>
        <v>0</v>
      </c>
    </row>
    <row r="222" spans="1:42" x14ac:dyDescent="0.2">
      <c r="D222" s="62" t="s">
        <v>30</v>
      </c>
      <c r="AK222" s="85">
        <f t="shared" si="19"/>
        <v>0</v>
      </c>
      <c r="AL222" s="21">
        <f t="shared" si="20"/>
        <v>0</v>
      </c>
      <c r="AM222" s="86">
        <f t="shared" si="21"/>
        <v>0</v>
      </c>
      <c r="AN222" s="24">
        <f t="shared" si="22"/>
        <v>0</v>
      </c>
      <c r="AO222" s="25">
        <f t="shared" si="23"/>
        <v>0</v>
      </c>
      <c r="AP222" s="16">
        <f t="shared" si="24"/>
        <v>0</v>
      </c>
    </row>
  </sheetData>
  <autoFilter ref="A1:AQ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topLeftCell="A4" zoomScale="40" zoomScaleNormal="40" workbookViewId="0">
      <selection activeCell="D44" sqref="D44"/>
    </sheetView>
  </sheetViews>
  <sheetFormatPr defaultColWidth="9" defaultRowHeight="14.25" x14ac:dyDescent="0.2"/>
  <cols>
    <col min="1" max="1" width="27.875" style="56" customWidth="1"/>
    <col min="2" max="2" width="34.875" style="123" bestFit="1" customWidth="1"/>
    <col min="3" max="3" width="33.875" style="123" bestFit="1" customWidth="1"/>
    <col min="4" max="4" width="25.5" style="123" bestFit="1" customWidth="1"/>
    <col min="5" max="6" width="17" style="56" bestFit="1" customWidth="1"/>
    <col min="7" max="7" width="19.125" style="276" bestFit="1" customWidth="1"/>
    <col min="8" max="8" width="21" style="276" bestFit="1" customWidth="1"/>
    <col min="9" max="9" width="20.5" style="276" bestFit="1" customWidth="1"/>
    <col min="10" max="10" width="22.875" style="276" bestFit="1" customWidth="1"/>
    <col min="11" max="11" width="24.875" style="56" bestFit="1" customWidth="1"/>
    <col min="12" max="13" width="28.625" style="56" bestFit="1" customWidth="1"/>
    <col min="14" max="14" width="17" style="56" bestFit="1" customWidth="1"/>
    <col min="15" max="15" width="46" style="100" bestFit="1" customWidth="1"/>
    <col min="16" max="16" width="46.625" style="100" bestFit="1" customWidth="1"/>
    <col min="17" max="17" width="30.125" style="100" bestFit="1" customWidth="1"/>
    <col min="18" max="18" width="39.875" style="100" bestFit="1" customWidth="1"/>
    <col min="19" max="19" width="57" style="100" bestFit="1" customWidth="1"/>
    <col min="20" max="20" width="17" style="100" bestFit="1" customWidth="1"/>
    <col min="21" max="21" width="21.625" style="124" bestFit="1" customWidth="1"/>
    <col min="22" max="22" width="28" style="124" bestFit="1" customWidth="1"/>
    <col min="23" max="23" width="26.375" style="124" bestFit="1" customWidth="1"/>
    <col min="24" max="24" width="44.875" style="124" bestFit="1" customWidth="1"/>
    <col min="25" max="25" width="32.375" style="124" bestFit="1" customWidth="1"/>
    <col min="26" max="26" width="28.25" style="124" bestFit="1" customWidth="1"/>
    <col min="27" max="27" width="32.875" style="124" bestFit="1" customWidth="1"/>
    <col min="28" max="28" width="34.25" style="124" bestFit="1" customWidth="1"/>
    <col min="29" max="16384" width="9" style="266"/>
  </cols>
  <sheetData>
    <row r="1" spans="1:28" x14ac:dyDescent="0.2">
      <c r="A1" s="56" t="s">
        <v>590</v>
      </c>
      <c r="B1" s="123" t="s">
        <v>1437</v>
      </c>
      <c r="C1" s="123" t="s">
        <v>1438</v>
      </c>
      <c r="D1" s="123" t="s">
        <v>1439</v>
      </c>
      <c r="E1" s="56" t="s">
        <v>1441</v>
      </c>
      <c r="F1" s="56" t="s">
        <v>1442</v>
      </c>
      <c r="G1" s="276" t="s">
        <v>1444</v>
      </c>
      <c r="H1" s="276" t="s">
        <v>1445</v>
      </c>
      <c r="I1" s="276" t="s">
        <v>1446</v>
      </c>
      <c r="J1" s="276" t="s">
        <v>1447</v>
      </c>
      <c r="K1" s="56" t="s">
        <v>1448</v>
      </c>
      <c r="L1" s="56" t="s">
        <v>1449</v>
      </c>
      <c r="M1" s="56" t="s">
        <v>1450</v>
      </c>
      <c r="N1" s="56" t="s">
        <v>1451</v>
      </c>
      <c r="O1" s="100" t="s">
        <v>1453</v>
      </c>
      <c r="P1" s="100" t="s">
        <v>1454</v>
      </c>
      <c r="Q1" s="100" t="s">
        <v>1455</v>
      </c>
      <c r="R1" s="100" t="s">
        <v>1568</v>
      </c>
      <c r="S1" s="100" t="s">
        <v>1456</v>
      </c>
      <c r="T1" s="100" t="s">
        <v>1457</v>
      </c>
      <c r="U1" s="124" t="s">
        <v>1458</v>
      </c>
      <c r="V1" s="124" t="s">
        <v>1459</v>
      </c>
      <c r="W1" s="124" t="s">
        <v>1460</v>
      </c>
      <c r="X1" s="124" t="s">
        <v>1461</v>
      </c>
      <c r="Y1" s="124" t="s">
        <v>1462</v>
      </c>
      <c r="Z1" s="124" t="s">
        <v>1570</v>
      </c>
      <c r="AA1" s="124" t="s">
        <v>1571</v>
      </c>
      <c r="AB1" s="124" t="s">
        <v>1464</v>
      </c>
    </row>
    <row r="2" spans="1:28" x14ac:dyDescent="0.2">
      <c r="A2" s="56" t="s">
        <v>591</v>
      </c>
      <c r="B2" s="123" t="s">
        <v>1465</v>
      </c>
      <c r="C2" s="123" t="s">
        <v>1466</v>
      </c>
      <c r="D2" s="123" t="s">
        <v>1467</v>
      </c>
      <c r="E2" s="56" t="s">
        <v>1469</v>
      </c>
      <c r="F2" s="56" t="s">
        <v>1470</v>
      </c>
      <c r="G2" s="276" t="s">
        <v>1472</v>
      </c>
      <c r="H2" s="276" t="s">
        <v>1473</v>
      </c>
      <c r="I2" s="276" t="s">
        <v>1474</v>
      </c>
      <c r="J2" s="276" t="s">
        <v>1475</v>
      </c>
      <c r="K2" s="56" t="s">
        <v>1476</v>
      </c>
      <c r="L2" s="56" t="s">
        <v>1477</v>
      </c>
      <c r="M2" s="56" t="s">
        <v>1478</v>
      </c>
      <c r="N2" s="56" t="s">
        <v>1479</v>
      </c>
      <c r="O2" s="100" t="s">
        <v>1481</v>
      </c>
      <c r="P2" s="100" t="s">
        <v>1482</v>
      </c>
      <c r="Q2" s="100" t="s">
        <v>1483</v>
      </c>
      <c r="R2" s="100" t="s">
        <v>1573</v>
      </c>
      <c r="S2" s="100" t="s">
        <v>1484</v>
      </c>
      <c r="T2" s="100" t="s">
        <v>1485</v>
      </c>
      <c r="U2" s="124" t="s">
        <v>1486</v>
      </c>
      <c r="V2" s="124" t="s">
        <v>1487</v>
      </c>
      <c r="W2" s="124" t="s">
        <v>1488</v>
      </c>
      <c r="X2" s="124" t="s">
        <v>1489</v>
      </c>
      <c r="Y2" s="124" t="s">
        <v>1490</v>
      </c>
      <c r="Z2" s="124" t="s">
        <v>1575</v>
      </c>
      <c r="AA2" s="124" t="s">
        <v>1576</v>
      </c>
      <c r="AB2" s="124" t="s">
        <v>1492</v>
      </c>
    </row>
    <row r="3" spans="1:28" x14ac:dyDescent="0.2">
      <c r="A3" s="56" t="s">
        <v>592</v>
      </c>
      <c r="B3" s="123">
        <v>55346349.590000004</v>
      </c>
      <c r="C3" s="123">
        <v>5274679.13</v>
      </c>
      <c r="D3" s="123">
        <v>8756082.4900000002</v>
      </c>
      <c r="E3" s="56">
        <v>136765730.27000001</v>
      </c>
      <c r="F3" s="56">
        <v>26091723.84</v>
      </c>
      <c r="G3" s="276">
        <v>905117</v>
      </c>
      <c r="H3" s="276">
        <v>3565173.08</v>
      </c>
      <c r="I3" s="276">
        <v>4138652.09</v>
      </c>
      <c r="J3" s="276">
        <v>309309.73</v>
      </c>
      <c r="K3" s="56">
        <v>1214029.6200000001</v>
      </c>
      <c r="L3" s="56">
        <v>9451259.7400000002</v>
      </c>
      <c r="M3" s="56">
        <v>6732851.7599999998</v>
      </c>
      <c r="N3" s="56">
        <v>184229203.94</v>
      </c>
      <c r="O3" s="100">
        <v>147381889.25</v>
      </c>
      <c r="P3" s="100">
        <v>8622487</v>
      </c>
      <c r="Q3" s="100">
        <v>105826.74</v>
      </c>
      <c r="R3" s="100">
        <v>3830</v>
      </c>
      <c r="S3" s="100">
        <v>133653283.36</v>
      </c>
      <c r="T3" s="100">
        <v>14545087</v>
      </c>
      <c r="U3" s="124">
        <v>188656384.50999999</v>
      </c>
      <c r="V3" s="124">
        <v>91933</v>
      </c>
      <c r="W3" s="124">
        <v>332365.69</v>
      </c>
      <c r="X3" s="124">
        <v>74727479.359999999</v>
      </c>
      <c r="Y3" s="124">
        <v>23484598.510000002</v>
      </c>
      <c r="Z3" s="124">
        <v>87956</v>
      </c>
      <c r="AA3" s="124">
        <v>54887</v>
      </c>
      <c r="AB3" s="124">
        <v>1242501.81</v>
      </c>
    </row>
    <row r="4" spans="1:28" x14ac:dyDescent="0.2">
      <c r="A4" s="56" t="s">
        <v>1777</v>
      </c>
      <c r="B4" s="123">
        <v>895336.73</v>
      </c>
      <c r="C4" s="123">
        <v>176342</v>
      </c>
      <c r="D4" s="123">
        <v>85162.5</v>
      </c>
      <c r="E4" s="56">
        <v>4721288.84</v>
      </c>
      <c r="F4" s="56">
        <v>157269.76000000001</v>
      </c>
      <c r="H4" s="276">
        <v>6352.19</v>
      </c>
      <c r="J4" s="276">
        <v>1848.19</v>
      </c>
      <c r="N4" s="56">
        <v>1723269</v>
      </c>
      <c r="O4" s="100">
        <v>1548016.01</v>
      </c>
      <c r="P4" s="100">
        <v>435950.5</v>
      </c>
      <c r="Q4" s="100">
        <v>1395.82</v>
      </c>
      <c r="S4" s="100">
        <v>1691060</v>
      </c>
      <c r="T4" s="100">
        <v>439280</v>
      </c>
      <c r="U4" s="124">
        <v>2309940</v>
      </c>
      <c r="X4" s="124">
        <v>1071344.93</v>
      </c>
      <c r="Y4" s="124">
        <v>291821.38</v>
      </c>
    </row>
    <row r="5" spans="1:28" x14ac:dyDescent="0.2">
      <c r="A5" s="56" t="s">
        <v>1778</v>
      </c>
      <c r="B5" s="123">
        <v>226627.35</v>
      </c>
      <c r="C5" s="123">
        <v>13082</v>
      </c>
      <c r="D5" s="123">
        <v>90075.37</v>
      </c>
      <c r="E5" s="56">
        <v>571581.30000000005</v>
      </c>
      <c r="F5" s="56">
        <v>261776.6</v>
      </c>
      <c r="G5" s="276">
        <v>3650</v>
      </c>
      <c r="I5" s="276">
        <v>93840</v>
      </c>
      <c r="J5" s="276">
        <v>1176.24</v>
      </c>
      <c r="M5" s="56">
        <v>-27459.86</v>
      </c>
      <c r="N5" s="56">
        <v>1740746.12</v>
      </c>
      <c r="O5" s="100">
        <v>831914.9</v>
      </c>
      <c r="Q5" s="100">
        <v>635.28</v>
      </c>
      <c r="S5" s="100">
        <v>988160</v>
      </c>
      <c r="T5" s="100">
        <v>104430</v>
      </c>
      <c r="U5" s="124">
        <v>1149238</v>
      </c>
      <c r="X5" s="124">
        <v>835430.38</v>
      </c>
      <c r="Y5" s="124">
        <v>222054.72</v>
      </c>
    </row>
    <row r="6" spans="1:28" x14ac:dyDescent="0.2">
      <c r="A6" s="56" t="s">
        <v>1779</v>
      </c>
      <c r="B6" s="123">
        <v>490550.91</v>
      </c>
      <c r="C6" s="123">
        <v>81364.5</v>
      </c>
      <c r="D6" s="123">
        <v>55929.61</v>
      </c>
      <c r="E6" s="56">
        <v>1105474.42</v>
      </c>
      <c r="F6" s="56">
        <v>727149.54</v>
      </c>
      <c r="G6" s="276">
        <v>0</v>
      </c>
      <c r="H6" s="276">
        <v>132.68</v>
      </c>
      <c r="I6" s="276">
        <v>128745</v>
      </c>
      <c r="J6" s="276">
        <v>1623.13</v>
      </c>
      <c r="M6" s="56">
        <v>36792.9</v>
      </c>
      <c r="N6" s="56">
        <v>2169071.4500000002</v>
      </c>
      <c r="O6" s="100">
        <v>2349241.5499999998</v>
      </c>
      <c r="P6" s="100">
        <v>128790</v>
      </c>
      <c r="Q6" s="100">
        <v>1463.74</v>
      </c>
      <c r="S6" s="100">
        <v>1817530</v>
      </c>
      <c r="T6" s="100">
        <v>451631</v>
      </c>
      <c r="U6" s="124">
        <v>2993743</v>
      </c>
      <c r="W6" s="124">
        <v>1520</v>
      </c>
      <c r="X6" s="124">
        <v>1692370.03</v>
      </c>
      <c r="Y6" s="124">
        <v>190884.96</v>
      </c>
      <c r="Z6" s="124">
        <v>855</v>
      </c>
      <c r="AB6" s="124">
        <v>82500</v>
      </c>
    </row>
    <row r="7" spans="1:28" x14ac:dyDescent="0.2">
      <c r="A7" s="56" t="s">
        <v>1780</v>
      </c>
      <c r="B7" s="123">
        <v>594460.11</v>
      </c>
      <c r="C7" s="123">
        <v>20923</v>
      </c>
      <c r="D7" s="123">
        <v>116603.22</v>
      </c>
      <c r="E7" s="56">
        <v>419832.5</v>
      </c>
      <c r="F7" s="56">
        <v>238506.49</v>
      </c>
      <c r="G7" s="276">
        <v>0</v>
      </c>
      <c r="H7" s="276">
        <v>3220.83</v>
      </c>
      <c r="J7" s="276">
        <v>1042.08</v>
      </c>
      <c r="M7" s="56">
        <v>-113431</v>
      </c>
      <c r="N7" s="56">
        <v>235221.96</v>
      </c>
      <c r="O7" s="100">
        <v>790765.94</v>
      </c>
      <c r="P7" s="100">
        <v>247203</v>
      </c>
      <c r="Q7" s="100">
        <v>836.03</v>
      </c>
      <c r="S7" s="100">
        <v>1468100</v>
      </c>
      <c r="T7" s="100">
        <v>113448</v>
      </c>
      <c r="U7" s="124">
        <v>1672468</v>
      </c>
      <c r="W7" s="124">
        <v>2120</v>
      </c>
      <c r="X7" s="124">
        <v>629983.86</v>
      </c>
      <c r="Y7" s="124">
        <v>214697.17</v>
      </c>
    </row>
    <row r="8" spans="1:28" x14ac:dyDescent="0.2">
      <c r="A8" s="56" t="s">
        <v>1781</v>
      </c>
      <c r="B8" s="123">
        <v>548512.18999999994</v>
      </c>
      <c r="C8" s="123">
        <v>26774</v>
      </c>
      <c r="D8" s="123">
        <v>35090.230000000003</v>
      </c>
      <c r="E8" s="56">
        <v>567550.78</v>
      </c>
      <c r="F8" s="56">
        <v>244462.63</v>
      </c>
      <c r="G8" s="276">
        <v>0</v>
      </c>
      <c r="H8" s="276">
        <v>5610</v>
      </c>
      <c r="I8" s="276">
        <v>70034</v>
      </c>
      <c r="J8" s="276">
        <v>117.75</v>
      </c>
      <c r="M8" s="56">
        <v>321</v>
      </c>
      <c r="N8" s="56">
        <v>1649277.25</v>
      </c>
      <c r="O8" s="100">
        <v>894640.82</v>
      </c>
      <c r="Q8" s="100">
        <v>778.51</v>
      </c>
      <c r="S8" s="100">
        <v>793990</v>
      </c>
      <c r="T8" s="100">
        <v>158380</v>
      </c>
      <c r="U8" s="124">
        <v>1022090</v>
      </c>
      <c r="X8" s="124">
        <v>656377.93000000005</v>
      </c>
      <c r="Y8" s="124">
        <v>146054.01</v>
      </c>
    </row>
    <row r="9" spans="1:28" x14ac:dyDescent="0.2">
      <c r="A9" s="56" t="s">
        <v>1782</v>
      </c>
      <c r="B9" s="123">
        <v>598132.39</v>
      </c>
      <c r="C9" s="123">
        <v>6514</v>
      </c>
      <c r="D9" s="123">
        <v>61096.78</v>
      </c>
      <c r="E9" s="56">
        <v>358079.17</v>
      </c>
      <c r="F9" s="56">
        <v>226677.8</v>
      </c>
      <c r="I9" s="276">
        <v>127090</v>
      </c>
      <c r="J9" s="276">
        <v>364</v>
      </c>
      <c r="M9" s="56">
        <v>-0.6</v>
      </c>
      <c r="N9" s="56">
        <v>991159.3</v>
      </c>
      <c r="O9" s="100">
        <v>787953.29</v>
      </c>
      <c r="Q9" s="100">
        <v>902.35</v>
      </c>
      <c r="S9" s="100">
        <v>914490</v>
      </c>
      <c r="T9" s="100">
        <v>371100</v>
      </c>
      <c r="U9" s="124">
        <v>1421330</v>
      </c>
      <c r="W9" s="124">
        <v>5957</v>
      </c>
      <c r="X9" s="124">
        <v>538247.11</v>
      </c>
      <c r="Y9" s="124">
        <v>124836.82</v>
      </c>
    </row>
    <row r="10" spans="1:28" x14ac:dyDescent="0.2">
      <c r="A10" s="56" t="s">
        <v>1783</v>
      </c>
      <c r="B10" s="123">
        <v>190263.65</v>
      </c>
      <c r="C10" s="123">
        <v>48006</v>
      </c>
      <c r="D10" s="123">
        <v>124659.05</v>
      </c>
      <c r="E10" s="56">
        <v>826729.82</v>
      </c>
      <c r="F10" s="56">
        <v>278091.27</v>
      </c>
      <c r="G10" s="276">
        <v>15673</v>
      </c>
      <c r="H10" s="276">
        <v>0</v>
      </c>
      <c r="I10" s="276">
        <v>39112</v>
      </c>
      <c r="J10" s="276">
        <v>845.23</v>
      </c>
      <c r="M10" s="56">
        <v>-1.21</v>
      </c>
      <c r="N10" s="56">
        <v>169383.81</v>
      </c>
      <c r="O10" s="100">
        <v>678927</v>
      </c>
      <c r="P10" s="100">
        <v>110000</v>
      </c>
      <c r="Q10" s="100">
        <v>611.39</v>
      </c>
      <c r="S10" s="100">
        <v>919820</v>
      </c>
      <c r="T10" s="100">
        <v>157080</v>
      </c>
      <c r="U10" s="124">
        <v>1099119.8</v>
      </c>
      <c r="X10" s="124">
        <v>531160.37</v>
      </c>
      <c r="Y10" s="124">
        <v>193825.26</v>
      </c>
    </row>
    <row r="11" spans="1:28" x14ac:dyDescent="0.2">
      <c r="A11" s="56" t="s">
        <v>1784</v>
      </c>
      <c r="B11" s="123">
        <v>1258459.3500000001</v>
      </c>
      <c r="C11" s="123">
        <v>104673.55</v>
      </c>
      <c r="D11" s="123">
        <v>124063.15</v>
      </c>
      <c r="E11" s="56">
        <v>809755.6</v>
      </c>
      <c r="F11" s="56">
        <v>582982.14</v>
      </c>
      <c r="G11" s="276">
        <v>0</v>
      </c>
      <c r="I11" s="276">
        <v>44000</v>
      </c>
      <c r="J11" s="276">
        <v>295.60000000000002</v>
      </c>
      <c r="K11" s="56">
        <v>156740</v>
      </c>
      <c r="M11" s="56">
        <v>181535.63</v>
      </c>
      <c r="N11" s="56">
        <v>668274.24</v>
      </c>
      <c r="O11" s="100">
        <v>1247035.77</v>
      </c>
      <c r="Q11" s="100">
        <v>2019.02</v>
      </c>
      <c r="S11" s="100">
        <v>1411880</v>
      </c>
      <c r="T11" s="100">
        <v>642844</v>
      </c>
      <c r="U11" s="124">
        <v>2442070</v>
      </c>
      <c r="X11" s="124">
        <v>766720.97</v>
      </c>
      <c r="Y11" s="124">
        <v>172425.01</v>
      </c>
    </row>
    <row r="12" spans="1:28" x14ac:dyDescent="0.2">
      <c r="A12" s="56" t="s">
        <v>1785</v>
      </c>
      <c r="B12" s="123">
        <v>577619.29</v>
      </c>
      <c r="C12" s="123">
        <v>26352</v>
      </c>
      <c r="D12" s="123">
        <v>46220.69</v>
      </c>
      <c r="E12" s="56">
        <v>809824.54</v>
      </c>
      <c r="F12" s="56">
        <v>321448.73</v>
      </c>
      <c r="G12" s="276">
        <v>1740</v>
      </c>
      <c r="J12" s="276">
        <v>42.22</v>
      </c>
      <c r="N12" s="56">
        <v>2102009.77</v>
      </c>
      <c r="O12" s="100">
        <v>806646.61</v>
      </c>
      <c r="P12" s="100">
        <v>55350</v>
      </c>
      <c r="Q12" s="100">
        <v>1009.62</v>
      </c>
      <c r="S12" s="100">
        <v>1530380</v>
      </c>
      <c r="T12" s="100">
        <v>195180</v>
      </c>
      <c r="U12" s="124">
        <v>1893060</v>
      </c>
      <c r="X12" s="124">
        <v>375554.45</v>
      </c>
      <c r="Y12" s="124">
        <v>242774.66</v>
      </c>
    </row>
    <row r="13" spans="1:28" x14ac:dyDescent="0.2">
      <c r="A13" s="56" t="s">
        <v>1786</v>
      </c>
      <c r="B13" s="123">
        <v>443814.48</v>
      </c>
      <c r="C13" s="123">
        <v>33819</v>
      </c>
      <c r="D13" s="123">
        <v>139494.60999999999</v>
      </c>
      <c r="E13" s="56">
        <v>1232650.23</v>
      </c>
      <c r="F13" s="56">
        <v>239359.67</v>
      </c>
      <c r="G13" s="276">
        <v>0</v>
      </c>
      <c r="J13" s="276">
        <v>163.05000000000001</v>
      </c>
      <c r="M13" s="56">
        <v>-9600</v>
      </c>
      <c r="N13" s="56">
        <v>1442563.02</v>
      </c>
      <c r="O13" s="100">
        <v>1051335.27</v>
      </c>
      <c r="Q13" s="100">
        <v>607.79</v>
      </c>
      <c r="S13" s="100">
        <v>954190</v>
      </c>
      <c r="T13" s="100">
        <v>682680</v>
      </c>
      <c r="U13" s="124">
        <v>1773370</v>
      </c>
      <c r="W13" s="124">
        <v>28366</v>
      </c>
      <c r="X13" s="124">
        <v>694323.55</v>
      </c>
      <c r="Y13" s="124">
        <v>194258.77</v>
      </c>
    </row>
    <row r="14" spans="1:28" x14ac:dyDescent="0.2">
      <c r="A14" s="56" t="s">
        <v>1787</v>
      </c>
      <c r="B14" s="123">
        <v>369488.51</v>
      </c>
      <c r="C14" s="123">
        <v>21251.9</v>
      </c>
      <c r="D14" s="123">
        <v>36691.06</v>
      </c>
      <c r="E14" s="56">
        <v>1161902.6200000001</v>
      </c>
      <c r="F14" s="56">
        <v>153851.69</v>
      </c>
      <c r="G14" s="276">
        <v>0</v>
      </c>
      <c r="I14" s="276">
        <v>267213</v>
      </c>
      <c r="J14" s="276">
        <v>1433.86</v>
      </c>
      <c r="N14" s="56">
        <v>484200</v>
      </c>
      <c r="O14" s="100">
        <v>856237.9</v>
      </c>
      <c r="P14" s="100">
        <v>29510</v>
      </c>
      <c r="Q14" s="100">
        <v>1064.06</v>
      </c>
      <c r="S14" s="100">
        <v>1502920</v>
      </c>
      <c r="T14" s="100">
        <v>579170</v>
      </c>
      <c r="U14" s="124">
        <v>2208954.5</v>
      </c>
      <c r="X14" s="124">
        <v>1067911.8999999999</v>
      </c>
      <c r="Y14" s="124">
        <v>133548.73000000001</v>
      </c>
      <c r="AB14" s="124">
        <v>500</v>
      </c>
    </row>
    <row r="15" spans="1:28" x14ac:dyDescent="0.2">
      <c r="A15" s="56" t="s">
        <v>1788</v>
      </c>
      <c r="B15" s="123">
        <v>975314.93</v>
      </c>
      <c r="C15" s="123">
        <v>66080</v>
      </c>
      <c r="D15" s="123">
        <v>266672.12</v>
      </c>
      <c r="E15" s="56">
        <v>748253.85</v>
      </c>
      <c r="F15" s="56">
        <v>229525.36</v>
      </c>
      <c r="I15" s="276">
        <v>720</v>
      </c>
      <c r="J15" s="276">
        <v>0</v>
      </c>
      <c r="M15" s="56">
        <v>67172.460000000006</v>
      </c>
      <c r="N15" s="56">
        <v>1884119.29</v>
      </c>
      <c r="O15" s="100">
        <v>1326320.92</v>
      </c>
      <c r="P15" s="100">
        <v>388764.52</v>
      </c>
      <c r="Q15" s="100">
        <v>1028.42</v>
      </c>
      <c r="S15" s="100">
        <v>1480230</v>
      </c>
      <c r="T15" s="100">
        <v>298780</v>
      </c>
      <c r="U15" s="124">
        <v>1997796</v>
      </c>
      <c r="V15" s="124">
        <v>12763</v>
      </c>
      <c r="W15" s="124">
        <v>10710</v>
      </c>
      <c r="X15" s="124">
        <v>911382.88</v>
      </c>
      <c r="Y15" s="124">
        <v>162812.95000000001</v>
      </c>
    </row>
    <row r="16" spans="1:28" x14ac:dyDescent="0.2">
      <c r="A16" s="56" t="s">
        <v>1789</v>
      </c>
      <c r="B16" s="123">
        <v>370092.48</v>
      </c>
      <c r="C16" s="123">
        <v>0</v>
      </c>
      <c r="D16" s="123">
        <v>28858.87</v>
      </c>
      <c r="E16" s="56">
        <v>717041.16</v>
      </c>
      <c r="F16" s="56">
        <v>336102.13</v>
      </c>
      <c r="G16" s="276">
        <v>0</v>
      </c>
      <c r="J16" s="276">
        <v>722.66</v>
      </c>
      <c r="M16" s="56">
        <v>66440.820000000007</v>
      </c>
      <c r="N16" s="56">
        <v>2403607</v>
      </c>
      <c r="O16" s="100">
        <v>852721.67</v>
      </c>
      <c r="P16" s="100">
        <v>200885</v>
      </c>
      <c r="Q16" s="100">
        <v>1081.29</v>
      </c>
      <c r="S16" s="100">
        <v>1105040</v>
      </c>
      <c r="T16" s="100">
        <v>394452</v>
      </c>
      <c r="U16" s="124">
        <v>1854932.5</v>
      </c>
      <c r="X16" s="124">
        <v>575620.07999999996</v>
      </c>
      <c r="Y16" s="124">
        <v>151975.79</v>
      </c>
      <c r="AB16" s="124">
        <v>500</v>
      </c>
    </row>
    <row r="17" spans="1:28" x14ac:dyDescent="0.2">
      <c r="A17" s="56" t="s">
        <v>1790</v>
      </c>
      <c r="B17" s="123">
        <v>1098558.8999999999</v>
      </c>
      <c r="C17" s="123">
        <v>27927.75</v>
      </c>
      <c r="D17" s="123">
        <v>193735.69</v>
      </c>
      <c r="E17" s="56">
        <v>534865.73</v>
      </c>
      <c r="F17" s="56">
        <v>163185.12</v>
      </c>
      <c r="G17" s="276">
        <v>0</v>
      </c>
      <c r="J17" s="276">
        <v>78</v>
      </c>
      <c r="M17" s="56">
        <v>-162255.64000000001</v>
      </c>
      <c r="N17" s="56">
        <v>2696435.34</v>
      </c>
      <c r="O17" s="100">
        <v>1073793.8500000001</v>
      </c>
      <c r="P17" s="100">
        <v>223100</v>
      </c>
      <c r="Q17" s="100">
        <v>1829.66</v>
      </c>
      <c r="S17" s="100">
        <v>806610</v>
      </c>
      <c r="T17" s="100">
        <v>313820</v>
      </c>
      <c r="U17" s="124">
        <v>1207290</v>
      </c>
      <c r="X17" s="124">
        <v>859958.53</v>
      </c>
      <c r="Y17" s="124">
        <v>168613.38</v>
      </c>
    </row>
    <row r="18" spans="1:28" x14ac:dyDescent="0.2">
      <c r="A18" s="56" t="s">
        <v>1791</v>
      </c>
      <c r="B18" s="123">
        <v>697797.62</v>
      </c>
      <c r="C18" s="123">
        <v>21544</v>
      </c>
      <c r="D18" s="123">
        <v>102731.9</v>
      </c>
      <c r="E18" s="56">
        <v>965195.47</v>
      </c>
      <c r="F18" s="56">
        <v>390671.97</v>
      </c>
      <c r="G18" s="276">
        <v>0</v>
      </c>
      <c r="H18" s="276">
        <v>0</v>
      </c>
      <c r="J18" s="276">
        <v>361</v>
      </c>
      <c r="N18" s="56">
        <v>2510757.66</v>
      </c>
      <c r="O18" s="100">
        <v>1249728.3999999999</v>
      </c>
      <c r="P18" s="100">
        <v>300109</v>
      </c>
      <c r="Q18" s="100">
        <v>802.58</v>
      </c>
      <c r="S18" s="100">
        <v>1523280</v>
      </c>
      <c r="T18" s="100">
        <v>862180</v>
      </c>
      <c r="U18" s="124">
        <v>2217930</v>
      </c>
      <c r="X18" s="124">
        <v>1130715.99</v>
      </c>
      <c r="Y18" s="124">
        <v>233549.94</v>
      </c>
    </row>
    <row r="19" spans="1:28" x14ac:dyDescent="0.2">
      <c r="A19" s="56" t="s">
        <v>1792</v>
      </c>
      <c r="B19" s="123">
        <v>1650639.52</v>
      </c>
      <c r="C19" s="123">
        <v>52200</v>
      </c>
      <c r="D19" s="123">
        <v>37416.230000000003</v>
      </c>
      <c r="E19" s="56">
        <v>3309285.04</v>
      </c>
      <c r="F19" s="56">
        <v>332537.28999999998</v>
      </c>
      <c r="G19" s="276">
        <v>0</v>
      </c>
      <c r="I19" s="276">
        <v>91334.5</v>
      </c>
      <c r="J19" s="276">
        <v>1990.74</v>
      </c>
      <c r="K19" s="56">
        <v>80000</v>
      </c>
      <c r="M19" s="56">
        <v>23420</v>
      </c>
      <c r="N19" s="56">
        <v>684118.79</v>
      </c>
      <c r="O19" s="100">
        <v>1498250.01</v>
      </c>
      <c r="Q19" s="100">
        <v>2021.44</v>
      </c>
      <c r="S19" s="100">
        <v>751844</v>
      </c>
      <c r="T19" s="100">
        <v>897474</v>
      </c>
      <c r="U19" s="124">
        <v>1733294</v>
      </c>
      <c r="W19" s="124">
        <v>900</v>
      </c>
      <c r="X19" s="124">
        <v>568403.26</v>
      </c>
      <c r="Y19" s="124">
        <v>315839.15000000002</v>
      </c>
    </row>
    <row r="20" spans="1:28" x14ac:dyDescent="0.2">
      <c r="A20" s="56" t="s">
        <v>1793</v>
      </c>
      <c r="B20" s="123">
        <v>216501.5</v>
      </c>
      <c r="C20" s="123">
        <v>0</v>
      </c>
      <c r="D20" s="123">
        <v>46613.55</v>
      </c>
      <c r="E20" s="56">
        <v>439545.61</v>
      </c>
      <c r="F20" s="56">
        <v>180649.23</v>
      </c>
      <c r="H20" s="276">
        <v>1360.52</v>
      </c>
      <c r="I20" s="276">
        <v>126100</v>
      </c>
      <c r="J20" s="276">
        <v>274.91000000000003</v>
      </c>
      <c r="N20" s="56">
        <v>787661.67</v>
      </c>
      <c r="O20" s="100">
        <v>605386.29</v>
      </c>
      <c r="P20" s="100">
        <v>2147</v>
      </c>
      <c r="Q20" s="100">
        <v>270.23</v>
      </c>
      <c r="S20" s="100">
        <v>1338480</v>
      </c>
      <c r="T20" s="100">
        <v>136580</v>
      </c>
      <c r="U20" s="124">
        <v>1558310</v>
      </c>
      <c r="W20" s="124">
        <v>4602</v>
      </c>
      <c r="X20" s="124">
        <v>472076.55</v>
      </c>
      <c r="Y20" s="124">
        <v>102045.34</v>
      </c>
    </row>
    <row r="21" spans="1:28" ht="15" customHeight="1" x14ac:dyDescent="0.2">
      <c r="A21" s="56" t="s">
        <v>1794</v>
      </c>
      <c r="B21" s="123">
        <v>350599.3</v>
      </c>
      <c r="C21" s="123">
        <v>11971.74</v>
      </c>
      <c r="D21" s="123">
        <v>51126.39</v>
      </c>
      <c r="E21" s="56">
        <v>796810.88</v>
      </c>
      <c r="F21" s="56">
        <v>294228.46000000002</v>
      </c>
      <c r="G21" s="276">
        <v>0</v>
      </c>
      <c r="J21" s="276">
        <v>1331.68</v>
      </c>
      <c r="M21" s="56">
        <v>-97.27</v>
      </c>
      <c r="N21" s="56">
        <v>1709584.67</v>
      </c>
      <c r="O21" s="100">
        <v>596978.51</v>
      </c>
      <c r="P21" s="100">
        <v>35182</v>
      </c>
      <c r="Q21" s="100">
        <v>832.44</v>
      </c>
      <c r="S21" s="100">
        <v>1369660</v>
      </c>
      <c r="T21" s="100">
        <v>146160</v>
      </c>
      <c r="U21" s="124">
        <v>1583461</v>
      </c>
      <c r="X21" s="124">
        <v>457626.92</v>
      </c>
      <c r="Y21" s="124">
        <v>237299.04</v>
      </c>
    </row>
    <row r="22" spans="1:28" x14ac:dyDescent="0.2">
      <c r="A22" s="56" t="s">
        <v>1897</v>
      </c>
      <c r="B22" s="123">
        <v>143555.29</v>
      </c>
      <c r="C22" s="123">
        <v>12589</v>
      </c>
      <c r="D22" s="123">
        <v>217738.2</v>
      </c>
      <c r="E22" s="56">
        <v>1026043.98</v>
      </c>
      <c r="F22" s="56">
        <v>373550.5</v>
      </c>
      <c r="I22" s="276">
        <v>96823</v>
      </c>
      <c r="J22" s="276">
        <v>79.56</v>
      </c>
      <c r="M22" s="56">
        <v>115649.85</v>
      </c>
      <c r="N22" s="56">
        <v>2287426.9300000002</v>
      </c>
      <c r="O22" s="100">
        <v>890596.31</v>
      </c>
      <c r="Q22" s="100">
        <v>222.25</v>
      </c>
      <c r="S22" s="100">
        <v>971440</v>
      </c>
      <c r="T22" s="100">
        <v>100980</v>
      </c>
      <c r="U22" s="124">
        <v>1331230</v>
      </c>
      <c r="X22" s="124">
        <v>432467.4</v>
      </c>
      <c r="Y22" s="124">
        <v>239614.23</v>
      </c>
      <c r="AB22" s="124">
        <v>39200</v>
      </c>
    </row>
    <row r="23" spans="1:28" x14ac:dyDescent="0.2">
      <c r="A23" s="56" t="s">
        <v>1795</v>
      </c>
      <c r="B23" s="123">
        <v>121914.21</v>
      </c>
      <c r="C23" s="123">
        <v>6986</v>
      </c>
      <c r="D23" s="123">
        <v>30584.240000000002</v>
      </c>
      <c r="E23" s="56">
        <v>968387.66</v>
      </c>
      <c r="F23" s="56">
        <v>170523.36</v>
      </c>
      <c r="J23" s="276">
        <v>298.39999999999998</v>
      </c>
      <c r="K23" s="56">
        <v>33620</v>
      </c>
      <c r="M23" s="56">
        <v>14826.49</v>
      </c>
      <c r="N23" s="56">
        <v>2091979.99</v>
      </c>
      <c r="O23" s="100">
        <v>498489.18</v>
      </c>
      <c r="P23" s="100">
        <v>19200</v>
      </c>
      <c r="Q23" s="100">
        <v>84.36</v>
      </c>
      <c r="S23" s="100">
        <v>757624</v>
      </c>
      <c r="T23" s="100">
        <v>137438</v>
      </c>
      <c r="U23" s="124">
        <v>774124</v>
      </c>
      <c r="X23" s="124">
        <v>449245.14</v>
      </c>
      <c r="Y23" s="124">
        <v>223198.47</v>
      </c>
    </row>
    <row r="24" spans="1:28" x14ac:dyDescent="0.2">
      <c r="A24" s="56" t="s">
        <v>1796</v>
      </c>
      <c r="B24" s="123">
        <v>594320.71</v>
      </c>
      <c r="C24" s="123">
        <v>40158</v>
      </c>
      <c r="D24" s="123">
        <v>20134.25</v>
      </c>
      <c r="E24" s="56">
        <v>732556.82</v>
      </c>
      <c r="F24" s="56">
        <v>258211.33</v>
      </c>
      <c r="G24" s="276">
        <v>0</v>
      </c>
      <c r="J24" s="276">
        <v>211.82</v>
      </c>
      <c r="K24" s="56">
        <v>64445</v>
      </c>
      <c r="M24" s="56">
        <v>54985.69</v>
      </c>
      <c r="O24" s="100">
        <v>1077344.6100000001</v>
      </c>
      <c r="P24" s="100">
        <v>484611</v>
      </c>
      <c r="Q24" s="100">
        <v>930.98</v>
      </c>
      <c r="S24" s="100">
        <v>1721489.5</v>
      </c>
      <c r="T24" s="100">
        <v>101610</v>
      </c>
      <c r="U24" s="124">
        <v>2220969.5</v>
      </c>
      <c r="X24" s="124">
        <v>862261.34</v>
      </c>
      <c r="Y24" s="124">
        <v>212742.16</v>
      </c>
      <c r="AB24" s="124">
        <v>49320</v>
      </c>
    </row>
    <row r="25" spans="1:28" x14ac:dyDescent="0.2">
      <c r="A25" s="56" t="s">
        <v>1797</v>
      </c>
      <c r="B25" s="123">
        <v>224420.08</v>
      </c>
      <c r="C25" s="123">
        <v>18158</v>
      </c>
      <c r="D25" s="123">
        <v>17310.240000000002</v>
      </c>
      <c r="E25" s="56">
        <v>1185433.46</v>
      </c>
      <c r="F25" s="56">
        <v>152207.60999999999</v>
      </c>
      <c r="J25" s="276">
        <v>276.73</v>
      </c>
      <c r="M25" s="56">
        <v>10153.91</v>
      </c>
      <c r="N25" s="56">
        <v>1967042.37</v>
      </c>
      <c r="O25" s="100">
        <v>459691.79</v>
      </c>
      <c r="Q25" s="100">
        <v>289.7</v>
      </c>
      <c r="S25" s="100">
        <v>1389692.5</v>
      </c>
      <c r="T25" s="100">
        <v>32600</v>
      </c>
      <c r="U25" s="124">
        <v>1406192.5</v>
      </c>
      <c r="X25" s="124">
        <v>275727.55</v>
      </c>
      <c r="Y25" s="124">
        <v>191223.4</v>
      </c>
    </row>
    <row r="26" spans="1:28" x14ac:dyDescent="0.2">
      <c r="A26" s="56" t="s">
        <v>1798</v>
      </c>
      <c r="B26" s="123">
        <v>309117.26</v>
      </c>
      <c r="C26" s="123">
        <v>99503.7</v>
      </c>
      <c r="D26" s="123">
        <v>25537.93</v>
      </c>
      <c r="E26" s="56">
        <v>746392.26</v>
      </c>
      <c r="F26" s="56">
        <v>210390.98</v>
      </c>
      <c r="G26" s="276">
        <v>0</v>
      </c>
      <c r="I26" s="276">
        <v>45300</v>
      </c>
      <c r="J26" s="276">
        <v>226.09</v>
      </c>
      <c r="M26" s="56">
        <v>67822.17</v>
      </c>
      <c r="N26" s="56">
        <v>1301651.56</v>
      </c>
      <c r="O26" s="100">
        <v>833672.31</v>
      </c>
      <c r="Q26" s="100">
        <v>527.38</v>
      </c>
      <c r="S26" s="100">
        <v>460550</v>
      </c>
      <c r="T26" s="100">
        <v>48800</v>
      </c>
      <c r="U26" s="124">
        <v>495550</v>
      </c>
      <c r="V26" s="124">
        <v>19600</v>
      </c>
      <c r="X26" s="124">
        <v>562215.18000000005</v>
      </c>
      <c r="Y26" s="124">
        <v>195207.04000000001</v>
      </c>
    </row>
    <row r="27" spans="1:28" x14ac:dyDescent="0.2">
      <c r="A27" s="56" t="s">
        <v>1799</v>
      </c>
      <c r="B27" s="123">
        <v>262772.11</v>
      </c>
      <c r="C27" s="123">
        <v>12572</v>
      </c>
      <c r="D27" s="123">
        <v>38398.160000000003</v>
      </c>
      <c r="E27" s="56">
        <v>1960044.64</v>
      </c>
      <c r="F27" s="56">
        <v>287372.45</v>
      </c>
      <c r="G27" s="276">
        <v>0</v>
      </c>
      <c r="J27" s="276">
        <v>251.08</v>
      </c>
      <c r="M27" s="56">
        <v>700.02</v>
      </c>
      <c r="N27" s="56">
        <v>1776680.82</v>
      </c>
      <c r="O27" s="100">
        <v>1282438.3600000001</v>
      </c>
      <c r="P27" s="100">
        <v>33950</v>
      </c>
      <c r="Q27" s="100">
        <v>159.85</v>
      </c>
      <c r="S27" s="100">
        <v>956357.52</v>
      </c>
      <c r="T27" s="100">
        <v>121649</v>
      </c>
      <c r="U27" s="124">
        <v>1512767.52</v>
      </c>
      <c r="X27" s="124">
        <v>476169.86</v>
      </c>
      <c r="Y27" s="124">
        <v>280085.07</v>
      </c>
    </row>
    <row r="28" spans="1:28" x14ac:dyDescent="0.2">
      <c r="A28" s="56" t="s">
        <v>1800</v>
      </c>
      <c r="B28" s="123">
        <v>554767.01</v>
      </c>
      <c r="C28" s="123">
        <v>52885</v>
      </c>
      <c r="D28" s="123">
        <v>62045.73</v>
      </c>
      <c r="E28" s="56">
        <v>1417830.37</v>
      </c>
      <c r="F28" s="56">
        <v>231585.21</v>
      </c>
      <c r="G28" s="276">
        <v>1900</v>
      </c>
      <c r="H28" s="276">
        <v>39410</v>
      </c>
      <c r="J28" s="276">
        <v>163.31</v>
      </c>
      <c r="M28" s="56">
        <v>14926.08</v>
      </c>
      <c r="N28" s="56">
        <v>2074982.75</v>
      </c>
      <c r="O28" s="100">
        <v>2155771.8199999998</v>
      </c>
      <c r="Q28" s="100">
        <v>593.88</v>
      </c>
      <c r="R28" s="100">
        <v>110</v>
      </c>
      <c r="S28" s="100">
        <v>2079438</v>
      </c>
      <c r="T28" s="100">
        <v>235515</v>
      </c>
      <c r="U28" s="124">
        <v>3038388</v>
      </c>
      <c r="X28" s="124">
        <v>729746.98</v>
      </c>
      <c r="Y28" s="124">
        <v>328946.02</v>
      </c>
      <c r="AA28" s="124">
        <v>3</v>
      </c>
    </row>
    <row r="29" spans="1:28" x14ac:dyDescent="0.2">
      <c r="A29" s="56" t="s">
        <v>1801</v>
      </c>
      <c r="B29" s="123">
        <v>322707.71999999997</v>
      </c>
      <c r="C29" s="123">
        <v>9886</v>
      </c>
      <c r="D29" s="123">
        <v>129770.2</v>
      </c>
      <c r="E29" s="56">
        <v>618648.88</v>
      </c>
      <c r="F29" s="56">
        <v>238754.45</v>
      </c>
      <c r="G29" s="276">
        <v>0</v>
      </c>
      <c r="H29" s="276">
        <v>18350</v>
      </c>
      <c r="I29" s="276">
        <v>34490</v>
      </c>
      <c r="J29" s="276">
        <v>146</v>
      </c>
      <c r="M29" s="56">
        <v>22294.71</v>
      </c>
      <c r="N29" s="56">
        <v>1942599.48</v>
      </c>
      <c r="O29" s="100">
        <v>832655.26</v>
      </c>
      <c r="P29" s="100">
        <v>27030</v>
      </c>
      <c r="Q29" s="100">
        <v>641.74</v>
      </c>
      <c r="S29" s="100">
        <v>1027215.5</v>
      </c>
      <c r="T29" s="100">
        <v>48803</v>
      </c>
      <c r="U29" s="124">
        <v>1142218.5</v>
      </c>
      <c r="X29" s="124">
        <v>426493.12</v>
      </c>
      <c r="Y29" s="124">
        <v>169748.88</v>
      </c>
      <c r="AB29" s="124">
        <v>900</v>
      </c>
    </row>
    <row r="30" spans="1:28" x14ac:dyDescent="0.2">
      <c r="A30" s="56" t="s">
        <v>1802</v>
      </c>
      <c r="B30" s="123">
        <v>576897.18999999994</v>
      </c>
      <c r="C30" s="123">
        <v>12983.25</v>
      </c>
      <c r="D30" s="123">
        <v>82845.77</v>
      </c>
      <c r="E30" s="56">
        <v>910580.63</v>
      </c>
      <c r="F30" s="56">
        <v>269414.25</v>
      </c>
      <c r="G30" s="276">
        <v>0</v>
      </c>
      <c r="H30" s="276">
        <v>18816.63</v>
      </c>
      <c r="J30" s="276">
        <v>270.93</v>
      </c>
      <c r="M30" s="56">
        <v>47389.14</v>
      </c>
      <c r="N30" s="56">
        <v>1357301.45</v>
      </c>
      <c r="O30" s="100">
        <v>1358557.1</v>
      </c>
      <c r="Q30" s="100">
        <v>1154.4000000000001</v>
      </c>
      <c r="R30" s="100">
        <v>60</v>
      </c>
      <c r="S30" s="100">
        <v>1004788.5</v>
      </c>
      <c r="T30" s="100">
        <v>71715</v>
      </c>
      <c r="U30" s="124">
        <v>1446958.5</v>
      </c>
      <c r="X30" s="124">
        <v>534012.48</v>
      </c>
      <c r="Y30" s="124">
        <v>165948.82</v>
      </c>
      <c r="AA30" s="124">
        <v>1</v>
      </c>
      <c r="AB30" s="124">
        <v>1800</v>
      </c>
    </row>
    <row r="31" spans="1:28" x14ac:dyDescent="0.2">
      <c r="A31" s="56" t="s">
        <v>1803</v>
      </c>
      <c r="B31" s="123">
        <v>307813.59000000003</v>
      </c>
      <c r="C31" s="123">
        <v>2750</v>
      </c>
      <c r="D31" s="123">
        <v>80932.160000000003</v>
      </c>
      <c r="E31" s="56">
        <v>476240.62</v>
      </c>
      <c r="F31" s="56">
        <v>147777.95000000001</v>
      </c>
      <c r="G31" s="276">
        <v>0</v>
      </c>
      <c r="H31" s="276">
        <v>34814.959999999999</v>
      </c>
      <c r="I31" s="276">
        <v>0.09</v>
      </c>
      <c r="J31" s="276">
        <v>154.25</v>
      </c>
      <c r="K31" s="56">
        <v>9252.7099999999991</v>
      </c>
      <c r="M31" s="56">
        <v>164866.91</v>
      </c>
      <c r="N31" s="56">
        <v>1339755.76</v>
      </c>
      <c r="O31" s="100">
        <v>1197699.3899999999</v>
      </c>
      <c r="P31" s="100">
        <v>1936.74</v>
      </c>
      <c r="Q31" s="100">
        <v>586.19000000000005</v>
      </c>
      <c r="R31" s="100">
        <v>800</v>
      </c>
      <c r="S31" s="100">
        <v>1469485.9</v>
      </c>
      <c r="T31" s="100">
        <v>87115</v>
      </c>
      <c r="U31" s="124">
        <v>1975775.9</v>
      </c>
      <c r="X31" s="124">
        <v>672782.81</v>
      </c>
      <c r="Y31" s="124">
        <v>334498.18</v>
      </c>
      <c r="AA31" s="124">
        <v>3</v>
      </c>
      <c r="AB31" s="124">
        <v>1500</v>
      </c>
    </row>
    <row r="32" spans="1:28" x14ac:dyDescent="0.2">
      <c r="A32" s="56" t="s">
        <v>1804</v>
      </c>
      <c r="B32" s="123">
        <v>395271.69</v>
      </c>
      <c r="C32" s="123">
        <v>2200</v>
      </c>
      <c r="D32" s="123">
        <v>81467.8</v>
      </c>
      <c r="E32" s="56">
        <v>1139637.6100000001</v>
      </c>
      <c r="F32" s="56">
        <v>173282.43</v>
      </c>
      <c r="G32" s="276">
        <v>0</v>
      </c>
      <c r="H32" s="276">
        <v>31150</v>
      </c>
      <c r="J32" s="276">
        <v>211.54</v>
      </c>
      <c r="M32" s="56">
        <v>-11052.26</v>
      </c>
      <c r="N32" s="56">
        <v>2103448.6</v>
      </c>
      <c r="O32" s="100">
        <v>1312612.6499999999</v>
      </c>
      <c r="Q32" s="100">
        <v>723.62</v>
      </c>
      <c r="S32" s="100">
        <v>1464138.5</v>
      </c>
      <c r="T32" s="100">
        <v>95380</v>
      </c>
      <c r="U32" s="124">
        <v>1964468.5</v>
      </c>
      <c r="X32" s="124">
        <v>449104.31</v>
      </c>
      <c r="Y32" s="124">
        <v>261852.37</v>
      </c>
      <c r="AA32" s="124">
        <v>3</v>
      </c>
      <c r="AB32" s="124">
        <v>900</v>
      </c>
    </row>
    <row r="33" spans="1:28" x14ac:dyDescent="0.2">
      <c r="A33" s="56" t="s">
        <v>1805</v>
      </c>
      <c r="B33" s="123">
        <v>591071.41</v>
      </c>
      <c r="C33" s="123">
        <v>6148</v>
      </c>
      <c r="D33" s="123">
        <v>60988.38</v>
      </c>
      <c r="E33" s="56">
        <v>452167.92</v>
      </c>
      <c r="F33" s="56">
        <v>296741.68</v>
      </c>
      <c r="H33" s="276">
        <v>20059.86</v>
      </c>
      <c r="J33" s="276">
        <v>132</v>
      </c>
      <c r="K33" s="56">
        <v>18629.810000000001</v>
      </c>
      <c r="M33" s="56">
        <v>24908.73</v>
      </c>
      <c r="N33" s="56">
        <v>1634028.2</v>
      </c>
      <c r="O33" s="100">
        <v>952972.58</v>
      </c>
      <c r="P33" s="100">
        <v>59806.86</v>
      </c>
      <c r="Q33" s="100">
        <v>1056.56</v>
      </c>
      <c r="S33" s="100">
        <v>525262.5</v>
      </c>
      <c r="T33" s="100">
        <v>72115</v>
      </c>
      <c r="U33" s="124">
        <v>833162.5</v>
      </c>
      <c r="X33" s="124">
        <v>357496.16</v>
      </c>
      <c r="Y33" s="124">
        <v>272562.51</v>
      </c>
      <c r="AB33" s="124">
        <v>900</v>
      </c>
    </row>
    <row r="34" spans="1:28" x14ac:dyDescent="0.2">
      <c r="A34" s="56" t="s">
        <v>1806</v>
      </c>
      <c r="B34" s="123">
        <v>175886.69</v>
      </c>
      <c r="C34" s="123">
        <v>4096</v>
      </c>
      <c r="D34" s="123">
        <v>33285.17</v>
      </c>
      <c r="E34" s="56">
        <v>617524.76</v>
      </c>
      <c r="F34" s="56">
        <v>246899.27</v>
      </c>
      <c r="G34" s="276">
        <v>0</v>
      </c>
      <c r="H34" s="276">
        <v>1700.05</v>
      </c>
      <c r="J34" s="276">
        <v>246.79</v>
      </c>
      <c r="M34" s="56">
        <v>44138.62</v>
      </c>
      <c r="N34" s="56">
        <v>391756.52</v>
      </c>
      <c r="O34" s="100">
        <v>1142390.21</v>
      </c>
      <c r="Q34" s="100">
        <v>697.13</v>
      </c>
      <c r="R34" s="100">
        <v>350</v>
      </c>
      <c r="S34" s="100">
        <v>1654453.2</v>
      </c>
      <c r="T34" s="100">
        <v>106271</v>
      </c>
      <c r="U34" s="124">
        <v>1974499.2</v>
      </c>
      <c r="X34" s="124">
        <v>677217.72</v>
      </c>
      <c r="Y34" s="124">
        <v>139399.51999999999</v>
      </c>
      <c r="AA34" s="124">
        <v>2</v>
      </c>
      <c r="AB34" s="124">
        <v>900</v>
      </c>
    </row>
    <row r="35" spans="1:28" x14ac:dyDescent="0.2">
      <c r="A35" s="56" t="s">
        <v>1807</v>
      </c>
      <c r="B35" s="123">
        <v>517315.89</v>
      </c>
      <c r="C35" s="123">
        <v>11187</v>
      </c>
      <c r="D35" s="123">
        <v>65299.98</v>
      </c>
      <c r="E35" s="56">
        <v>469066.25</v>
      </c>
      <c r="F35" s="56">
        <v>258728.84</v>
      </c>
      <c r="G35" s="276">
        <v>4950</v>
      </c>
      <c r="H35" s="276">
        <v>7585.57</v>
      </c>
      <c r="I35" s="276">
        <v>256380</v>
      </c>
      <c r="J35" s="276">
        <v>290</v>
      </c>
      <c r="M35" s="56">
        <v>3795.98</v>
      </c>
      <c r="N35" s="56">
        <v>459399.49</v>
      </c>
      <c r="O35" s="100">
        <v>716967.25</v>
      </c>
      <c r="Q35" s="100">
        <v>659.55</v>
      </c>
      <c r="R35" s="100">
        <v>20</v>
      </c>
      <c r="S35" s="100">
        <v>1019836</v>
      </c>
      <c r="T35" s="100">
        <v>75418</v>
      </c>
      <c r="U35" s="124">
        <v>1117539</v>
      </c>
      <c r="X35" s="124">
        <v>410604.19</v>
      </c>
      <c r="Y35" s="124">
        <v>127744.03</v>
      </c>
    </row>
    <row r="36" spans="1:28" x14ac:dyDescent="0.2">
      <c r="A36" s="56" t="s">
        <v>1808</v>
      </c>
      <c r="B36" s="123">
        <v>217939.07</v>
      </c>
      <c r="C36" s="123">
        <v>13009.83</v>
      </c>
      <c r="D36" s="123">
        <v>58344.73</v>
      </c>
      <c r="E36" s="56">
        <v>741570.69</v>
      </c>
      <c r="F36" s="56">
        <v>170819.01</v>
      </c>
      <c r="G36" s="276">
        <v>0</v>
      </c>
      <c r="H36" s="276">
        <v>22824.17</v>
      </c>
      <c r="J36" s="276">
        <v>134</v>
      </c>
      <c r="K36" s="56">
        <v>13761.1</v>
      </c>
      <c r="M36" s="56">
        <v>59041.47</v>
      </c>
      <c r="N36" s="56">
        <v>556569.79</v>
      </c>
      <c r="O36" s="100">
        <v>992247</v>
      </c>
      <c r="P36" s="100">
        <v>86438.720000000001</v>
      </c>
      <c r="Q36" s="100">
        <v>386.08</v>
      </c>
      <c r="R36" s="100">
        <v>30</v>
      </c>
      <c r="S36" s="100">
        <v>1320360.7</v>
      </c>
      <c r="T36" s="100">
        <v>48618</v>
      </c>
      <c r="U36" s="124">
        <v>1627365.7</v>
      </c>
      <c r="X36" s="124">
        <v>379758.31</v>
      </c>
      <c r="Y36" s="124">
        <v>174612.38</v>
      </c>
      <c r="AB36" s="124">
        <v>900</v>
      </c>
    </row>
    <row r="37" spans="1:28" x14ac:dyDescent="0.2">
      <c r="A37" s="56" t="s">
        <v>1809</v>
      </c>
      <c r="B37" s="123">
        <v>262322.59000000003</v>
      </c>
      <c r="C37" s="123">
        <v>4889.25</v>
      </c>
      <c r="D37" s="123">
        <v>122017.92</v>
      </c>
      <c r="E37" s="56">
        <v>324553.73</v>
      </c>
      <c r="F37" s="56">
        <v>243201.85</v>
      </c>
      <c r="G37" s="276">
        <v>0</v>
      </c>
      <c r="H37" s="276">
        <v>1950</v>
      </c>
      <c r="I37" s="276">
        <v>92155</v>
      </c>
      <c r="J37" s="276">
        <v>431.35</v>
      </c>
      <c r="M37" s="56">
        <v>31237.95</v>
      </c>
      <c r="N37" s="56">
        <v>1714982.69</v>
      </c>
      <c r="O37" s="100">
        <v>1069665.83</v>
      </c>
      <c r="Q37" s="100">
        <v>571.9</v>
      </c>
      <c r="R37" s="100">
        <v>120</v>
      </c>
      <c r="S37" s="100">
        <v>1103268.5</v>
      </c>
      <c r="T37" s="100">
        <v>77615</v>
      </c>
      <c r="U37" s="124">
        <v>1407841.5</v>
      </c>
      <c r="X37" s="124">
        <v>579609.09</v>
      </c>
      <c r="Y37" s="124">
        <v>114216.16</v>
      </c>
      <c r="AA37" s="124">
        <v>1</v>
      </c>
    </row>
    <row r="38" spans="1:28" x14ac:dyDescent="0.2">
      <c r="A38" s="56" t="s">
        <v>1810</v>
      </c>
      <c r="B38" s="123">
        <v>263449.75</v>
      </c>
      <c r="C38" s="123">
        <v>2746</v>
      </c>
      <c r="D38" s="123">
        <v>87149.51</v>
      </c>
      <c r="E38" s="56">
        <v>1140354.33</v>
      </c>
      <c r="F38" s="56">
        <v>197198.28</v>
      </c>
      <c r="G38" s="276">
        <v>0</v>
      </c>
      <c r="H38" s="276">
        <v>17555.650000000001</v>
      </c>
      <c r="I38" s="276">
        <v>84595</v>
      </c>
      <c r="J38" s="276">
        <v>146</v>
      </c>
      <c r="K38" s="56">
        <v>5400</v>
      </c>
      <c r="M38" s="56">
        <v>33811.199999999997</v>
      </c>
      <c r="N38" s="56">
        <v>2179663.7000000002</v>
      </c>
      <c r="O38" s="100">
        <v>1139135.72</v>
      </c>
      <c r="Q38" s="100">
        <v>456.21</v>
      </c>
      <c r="R38" s="100">
        <v>540</v>
      </c>
      <c r="S38" s="100">
        <v>1369825.5</v>
      </c>
      <c r="T38" s="100">
        <v>138615</v>
      </c>
      <c r="U38" s="124">
        <v>1786725.5</v>
      </c>
      <c r="X38" s="124">
        <v>463110.17</v>
      </c>
      <c r="Y38" s="124">
        <v>464926.19</v>
      </c>
      <c r="AA38" s="124">
        <v>2</v>
      </c>
      <c r="AB38" s="124">
        <v>900</v>
      </c>
    </row>
    <row r="39" spans="1:28" x14ac:dyDescent="0.2">
      <c r="A39" s="56" t="s">
        <v>1811</v>
      </c>
      <c r="B39" s="123">
        <v>643051.17000000004</v>
      </c>
      <c r="C39" s="123">
        <v>10809.25</v>
      </c>
      <c r="D39" s="123">
        <v>25573.9</v>
      </c>
      <c r="E39" s="56">
        <v>471607.96</v>
      </c>
      <c r="F39" s="56">
        <v>292287.38</v>
      </c>
      <c r="G39" s="276">
        <v>0</v>
      </c>
      <c r="H39" s="276">
        <v>21577.61</v>
      </c>
      <c r="J39" s="276">
        <v>176.8</v>
      </c>
      <c r="M39" s="56">
        <v>-157150</v>
      </c>
      <c r="N39" s="56">
        <v>1994257.35</v>
      </c>
      <c r="O39" s="100">
        <v>1321942.01</v>
      </c>
      <c r="Q39" s="100">
        <v>1453.34</v>
      </c>
      <c r="S39" s="100">
        <v>901550</v>
      </c>
      <c r="T39" s="100">
        <v>38495</v>
      </c>
      <c r="U39" s="124">
        <v>1362645</v>
      </c>
      <c r="X39" s="124">
        <v>472233.75</v>
      </c>
      <c r="Y39" s="124">
        <v>257911.58</v>
      </c>
      <c r="AB39" s="124">
        <v>50000</v>
      </c>
    </row>
    <row r="40" spans="1:28" x14ac:dyDescent="0.2">
      <c r="A40" s="56" t="s">
        <v>1812</v>
      </c>
      <c r="B40" s="123">
        <v>587702.69999999995</v>
      </c>
      <c r="C40" s="123">
        <v>5780</v>
      </c>
      <c r="D40" s="123">
        <v>63141</v>
      </c>
      <c r="E40" s="56">
        <v>832867.3</v>
      </c>
      <c r="F40" s="56">
        <v>439717.76</v>
      </c>
      <c r="G40" s="276">
        <v>0</v>
      </c>
      <c r="H40" s="276">
        <v>29540.21</v>
      </c>
      <c r="I40" s="276">
        <v>249260</v>
      </c>
      <c r="J40" s="276">
        <v>144</v>
      </c>
      <c r="K40" s="56">
        <v>10000</v>
      </c>
      <c r="M40" s="56">
        <v>26432.29</v>
      </c>
      <c r="O40" s="100">
        <v>1092311.18</v>
      </c>
      <c r="Q40" s="100">
        <v>806.17</v>
      </c>
      <c r="S40" s="100">
        <v>1970739.5</v>
      </c>
      <c r="T40" s="100">
        <v>81205</v>
      </c>
      <c r="U40" s="124">
        <v>2356069.5</v>
      </c>
      <c r="X40" s="124">
        <v>419248.77</v>
      </c>
      <c r="Y40" s="124">
        <v>291319.67999999999</v>
      </c>
      <c r="AA40" s="124">
        <v>1</v>
      </c>
      <c r="AB40" s="124">
        <v>1500</v>
      </c>
    </row>
    <row r="41" spans="1:28" x14ac:dyDescent="0.2">
      <c r="A41" s="56" t="s">
        <v>1890</v>
      </c>
      <c r="B41" s="123">
        <v>393012.06</v>
      </c>
      <c r="C41" s="123">
        <v>2200</v>
      </c>
      <c r="D41" s="123">
        <v>26284.21</v>
      </c>
      <c r="E41" s="56">
        <v>749461.45</v>
      </c>
      <c r="F41" s="56">
        <v>224146.68</v>
      </c>
      <c r="G41" s="276">
        <v>0</v>
      </c>
      <c r="H41" s="276">
        <v>56156.55</v>
      </c>
      <c r="I41" s="276">
        <v>35000</v>
      </c>
      <c r="J41" s="276">
        <v>936.21</v>
      </c>
      <c r="M41" s="56">
        <v>29600</v>
      </c>
      <c r="N41" s="56">
        <v>1367149.29</v>
      </c>
      <c r="O41" s="100">
        <v>1158897.19</v>
      </c>
      <c r="Q41" s="100">
        <v>1175.0999999999999</v>
      </c>
      <c r="R41" s="100">
        <v>1800</v>
      </c>
      <c r="S41" s="100">
        <v>1118655.53</v>
      </c>
      <c r="T41" s="100">
        <v>81815</v>
      </c>
      <c r="U41" s="124">
        <v>1630455.53</v>
      </c>
      <c r="X41" s="124">
        <v>468474.9</v>
      </c>
      <c r="Y41" s="124">
        <v>190629.49</v>
      </c>
      <c r="AA41" s="124">
        <v>2</v>
      </c>
      <c r="AB41" s="124">
        <v>1800</v>
      </c>
    </row>
    <row r="42" spans="1:28" x14ac:dyDescent="0.2">
      <c r="A42" s="56" t="s">
        <v>1813</v>
      </c>
      <c r="B42" s="123">
        <v>627033.12</v>
      </c>
      <c r="C42" s="123">
        <v>0</v>
      </c>
      <c r="D42" s="123">
        <v>46620.6</v>
      </c>
      <c r="E42" s="56">
        <v>600003.06000000006</v>
      </c>
      <c r="F42" s="56">
        <v>226283.04</v>
      </c>
      <c r="G42" s="276">
        <v>0</v>
      </c>
      <c r="H42" s="276">
        <v>40123.68</v>
      </c>
      <c r="J42" s="276">
        <v>6307.52</v>
      </c>
      <c r="M42" s="56">
        <v>1200</v>
      </c>
      <c r="N42" s="56">
        <v>1747176.74</v>
      </c>
      <c r="O42" s="100">
        <v>1532094.84</v>
      </c>
      <c r="Q42" s="100">
        <v>2067.52</v>
      </c>
      <c r="S42" s="100">
        <v>623458.5</v>
      </c>
      <c r="T42" s="100">
        <v>146400</v>
      </c>
      <c r="U42" s="124">
        <v>1528948.5</v>
      </c>
      <c r="W42" s="124">
        <v>320</v>
      </c>
      <c r="X42" s="124">
        <v>608734.82999999996</v>
      </c>
      <c r="Y42" s="124">
        <v>190365.66</v>
      </c>
    </row>
    <row r="43" spans="1:28" x14ac:dyDescent="0.2">
      <c r="A43" s="56" t="s">
        <v>1814</v>
      </c>
      <c r="B43" s="123">
        <v>616908.68000000005</v>
      </c>
      <c r="C43" s="123">
        <v>0</v>
      </c>
      <c r="D43" s="123">
        <v>245703.37</v>
      </c>
      <c r="E43" s="56">
        <v>465432.81</v>
      </c>
      <c r="F43" s="56">
        <v>175496.81</v>
      </c>
      <c r="G43" s="276">
        <v>0</v>
      </c>
      <c r="H43" s="276">
        <v>95231.3</v>
      </c>
      <c r="J43" s="276">
        <v>132</v>
      </c>
      <c r="N43" s="56">
        <v>2580473.12</v>
      </c>
      <c r="O43" s="100">
        <v>2838309.41</v>
      </c>
      <c r="P43" s="100">
        <v>25000</v>
      </c>
      <c r="Q43" s="100">
        <v>779.79</v>
      </c>
      <c r="S43" s="100">
        <v>1173178.2</v>
      </c>
      <c r="T43" s="100">
        <v>204720</v>
      </c>
      <c r="U43" s="124">
        <v>2123628.2000000002</v>
      </c>
      <c r="W43" s="124">
        <v>2820</v>
      </c>
      <c r="X43" s="124">
        <v>1121846.6299999999</v>
      </c>
      <c r="Y43" s="124">
        <v>220894.66</v>
      </c>
    </row>
    <row r="44" spans="1:28" x14ac:dyDescent="0.2">
      <c r="A44" s="56" t="s">
        <v>1815</v>
      </c>
      <c r="B44" s="123">
        <v>462240.86</v>
      </c>
      <c r="C44" s="123">
        <v>4680</v>
      </c>
      <c r="D44" s="123">
        <v>128968.89</v>
      </c>
      <c r="E44" s="56">
        <v>289904.28000000003</v>
      </c>
      <c r="F44" s="56">
        <v>156459.57999999999</v>
      </c>
      <c r="G44" s="276">
        <v>0</v>
      </c>
      <c r="H44" s="276">
        <v>51287.360000000001</v>
      </c>
      <c r="J44" s="276">
        <v>301</v>
      </c>
      <c r="M44" s="56">
        <v>-218</v>
      </c>
      <c r="N44" s="56">
        <v>1682922.85</v>
      </c>
      <c r="O44" s="100">
        <v>1403409.73</v>
      </c>
      <c r="Q44" s="100">
        <v>1018.67</v>
      </c>
      <c r="S44" s="100">
        <v>840613.5</v>
      </c>
      <c r="T44" s="100">
        <v>111550</v>
      </c>
      <c r="U44" s="124">
        <v>1489077.5</v>
      </c>
      <c r="X44" s="124">
        <v>549652.89</v>
      </c>
      <c r="Y44" s="124">
        <v>134843.12</v>
      </c>
    </row>
    <row r="45" spans="1:28" x14ac:dyDescent="0.2">
      <c r="A45" s="56" t="s">
        <v>1816</v>
      </c>
      <c r="B45" s="123">
        <v>278547.59999999998</v>
      </c>
      <c r="C45" s="123">
        <v>0</v>
      </c>
      <c r="D45" s="123">
        <v>48425.57</v>
      </c>
      <c r="E45" s="56">
        <v>488877.69</v>
      </c>
      <c r="F45" s="56">
        <v>80625.72</v>
      </c>
      <c r="G45" s="276">
        <v>0</v>
      </c>
      <c r="H45" s="276">
        <v>38943.089999999997</v>
      </c>
      <c r="J45" s="276">
        <v>0</v>
      </c>
      <c r="M45" s="56">
        <v>0.25</v>
      </c>
      <c r="N45" s="56">
        <v>1664645.88</v>
      </c>
      <c r="O45" s="100">
        <v>961578.18</v>
      </c>
      <c r="Q45" s="100">
        <v>329.81</v>
      </c>
      <c r="S45" s="100">
        <v>1224349.1000000001</v>
      </c>
      <c r="T45" s="100">
        <v>44500</v>
      </c>
      <c r="U45" s="124">
        <v>1579674.1</v>
      </c>
      <c r="X45" s="124">
        <v>350293.46</v>
      </c>
      <c r="Y45" s="124">
        <v>194470.74</v>
      </c>
    </row>
    <row r="46" spans="1:28" x14ac:dyDescent="0.2">
      <c r="A46" s="56" t="s">
        <v>1817</v>
      </c>
      <c r="B46" s="123">
        <v>364571.97</v>
      </c>
      <c r="C46" s="123">
        <v>30922</v>
      </c>
      <c r="D46" s="123">
        <v>125232.82</v>
      </c>
      <c r="E46" s="56">
        <v>3146006.09</v>
      </c>
      <c r="F46" s="56">
        <v>130564.86</v>
      </c>
      <c r="G46" s="276">
        <v>0</v>
      </c>
      <c r="H46" s="276">
        <v>133547.82999999999</v>
      </c>
      <c r="J46" s="276">
        <v>70</v>
      </c>
      <c r="N46" s="56">
        <v>349948.56</v>
      </c>
      <c r="O46" s="100">
        <v>1744155.19</v>
      </c>
      <c r="P46" s="100">
        <v>209790</v>
      </c>
      <c r="Q46" s="100">
        <v>1057.77</v>
      </c>
      <c r="S46" s="100">
        <v>964319.9</v>
      </c>
      <c r="T46" s="100">
        <v>57000</v>
      </c>
      <c r="U46" s="124">
        <v>1767915.9</v>
      </c>
      <c r="X46" s="124">
        <v>759994.64</v>
      </c>
      <c r="Y46" s="124">
        <v>221901.55</v>
      </c>
    </row>
    <row r="47" spans="1:28" x14ac:dyDescent="0.2">
      <c r="A47" s="56" t="s">
        <v>1818</v>
      </c>
      <c r="B47" s="123">
        <v>620318.61</v>
      </c>
      <c r="C47" s="123">
        <v>0</v>
      </c>
      <c r="D47" s="123">
        <v>90263.41</v>
      </c>
      <c r="E47" s="56">
        <v>626610.44999999995</v>
      </c>
      <c r="F47" s="56">
        <v>82464.92</v>
      </c>
      <c r="G47" s="276">
        <v>0</v>
      </c>
      <c r="H47" s="276">
        <v>44557.1</v>
      </c>
      <c r="J47" s="276">
        <v>415.08</v>
      </c>
      <c r="N47" s="56">
        <v>1610762.41</v>
      </c>
      <c r="O47" s="100">
        <v>1675556.04</v>
      </c>
      <c r="P47" s="100">
        <v>190000</v>
      </c>
      <c r="Q47" s="100">
        <v>692.55</v>
      </c>
      <c r="S47" s="100">
        <v>1044572.1</v>
      </c>
      <c r="T47" s="100">
        <v>139700</v>
      </c>
      <c r="U47" s="124">
        <v>1718690.1</v>
      </c>
      <c r="W47" s="124">
        <v>160</v>
      </c>
      <c r="X47" s="124">
        <v>590722.57999999996</v>
      </c>
      <c r="Y47" s="124">
        <v>175223.69</v>
      </c>
    </row>
    <row r="48" spans="1:28" x14ac:dyDescent="0.2">
      <c r="A48" s="56" t="s">
        <v>1819</v>
      </c>
      <c r="B48" s="123">
        <v>501822.76</v>
      </c>
      <c r="C48" s="123">
        <v>0</v>
      </c>
      <c r="D48" s="123">
        <v>71219.89</v>
      </c>
      <c r="E48" s="56">
        <v>669254.13</v>
      </c>
      <c r="F48" s="56">
        <v>70180.02</v>
      </c>
      <c r="H48" s="276">
        <v>36368.629999999997</v>
      </c>
      <c r="J48" s="276">
        <v>0</v>
      </c>
      <c r="N48" s="56">
        <v>2707380.46</v>
      </c>
      <c r="O48" s="100">
        <v>1616803.99</v>
      </c>
      <c r="P48" s="100">
        <v>190000</v>
      </c>
      <c r="Q48" s="100">
        <v>752.93</v>
      </c>
      <c r="S48" s="100">
        <v>1227511.8</v>
      </c>
      <c r="T48" s="100">
        <v>41650</v>
      </c>
      <c r="U48" s="124">
        <v>1924129.8</v>
      </c>
      <c r="X48" s="124">
        <v>684484.67</v>
      </c>
      <c r="Y48" s="124">
        <v>201124.18</v>
      </c>
    </row>
    <row r="49" spans="1:28" x14ac:dyDescent="0.2">
      <c r="A49" s="56" t="s">
        <v>1891</v>
      </c>
      <c r="B49" s="123">
        <v>460618.89</v>
      </c>
      <c r="C49" s="123">
        <v>0</v>
      </c>
      <c r="D49" s="123">
        <v>37667.96</v>
      </c>
      <c r="E49" s="56">
        <v>617632.02</v>
      </c>
      <c r="F49" s="56">
        <v>171449.91</v>
      </c>
      <c r="G49" s="276">
        <v>0</v>
      </c>
      <c r="H49" s="276">
        <v>27811.77</v>
      </c>
      <c r="J49" s="276">
        <v>120</v>
      </c>
      <c r="M49" s="56">
        <v>99</v>
      </c>
      <c r="N49" s="56">
        <v>2321309.19</v>
      </c>
      <c r="O49" s="100">
        <v>718675.58</v>
      </c>
      <c r="P49" s="100">
        <v>29460</v>
      </c>
      <c r="Q49" s="100">
        <v>999.16</v>
      </c>
      <c r="S49" s="100">
        <v>773502.69</v>
      </c>
      <c r="T49" s="100">
        <v>41500</v>
      </c>
      <c r="U49" s="124">
        <v>898782.69</v>
      </c>
      <c r="X49" s="124">
        <v>438295.78</v>
      </c>
      <c r="Y49" s="124">
        <v>175518.34</v>
      </c>
    </row>
    <row r="50" spans="1:28" x14ac:dyDescent="0.2">
      <c r="A50" s="56" t="s">
        <v>1901</v>
      </c>
      <c r="B50" s="123">
        <v>665942.54</v>
      </c>
      <c r="C50" s="123">
        <v>0</v>
      </c>
      <c r="D50" s="123">
        <v>34177.449999999997</v>
      </c>
      <c r="E50" s="56">
        <v>450692.69</v>
      </c>
      <c r="F50" s="56">
        <v>236146.69</v>
      </c>
      <c r="G50" s="276">
        <v>0</v>
      </c>
      <c r="H50" s="276">
        <v>62550</v>
      </c>
      <c r="J50" s="276">
        <v>65</v>
      </c>
      <c r="M50" s="56">
        <v>4840.9399999999996</v>
      </c>
      <c r="N50" s="56">
        <v>991778.49</v>
      </c>
      <c r="O50" s="100">
        <v>700862.38</v>
      </c>
      <c r="P50" s="100">
        <v>185570</v>
      </c>
      <c r="Q50" s="100">
        <v>1971.53</v>
      </c>
      <c r="S50" s="100">
        <v>254250.5</v>
      </c>
      <c r="T50" s="100">
        <v>51000</v>
      </c>
      <c r="U50" s="124">
        <v>464065.5</v>
      </c>
      <c r="X50" s="124">
        <v>651965.53</v>
      </c>
      <c r="Y50" s="124">
        <v>102953.11</v>
      </c>
      <c r="AB50" s="124">
        <v>88745</v>
      </c>
    </row>
    <row r="51" spans="1:28" x14ac:dyDescent="0.2">
      <c r="A51" s="56" t="s">
        <v>1902</v>
      </c>
      <c r="B51" s="123">
        <v>212543.38</v>
      </c>
      <c r="C51" s="123">
        <v>0</v>
      </c>
      <c r="D51" s="123">
        <v>88029.46</v>
      </c>
      <c r="E51" s="56">
        <v>2840800.19</v>
      </c>
      <c r="F51" s="56">
        <v>88812.85</v>
      </c>
      <c r="G51" s="276">
        <v>0</v>
      </c>
      <c r="H51" s="276">
        <v>24860</v>
      </c>
      <c r="J51" s="276">
        <v>275.05</v>
      </c>
      <c r="M51" s="56">
        <v>-8.77</v>
      </c>
      <c r="N51" s="56">
        <v>667821.93000000005</v>
      </c>
      <c r="O51" s="100">
        <v>780578.63</v>
      </c>
      <c r="P51" s="100">
        <v>57000</v>
      </c>
      <c r="Q51" s="100">
        <v>404.95</v>
      </c>
      <c r="S51" s="100">
        <v>989739.81</v>
      </c>
      <c r="T51" s="100">
        <v>46000</v>
      </c>
      <c r="U51" s="124">
        <v>1185349.81</v>
      </c>
      <c r="X51" s="124">
        <v>323665.19</v>
      </c>
      <c r="Y51" s="124">
        <v>211001.43</v>
      </c>
    </row>
    <row r="52" spans="1:28" x14ac:dyDescent="0.2">
      <c r="A52" s="56" t="s">
        <v>1820</v>
      </c>
      <c r="B52" s="123">
        <v>359466.3</v>
      </c>
      <c r="C52" s="123">
        <v>71337</v>
      </c>
      <c r="D52" s="123">
        <v>9358.4699999999993</v>
      </c>
      <c r="E52" s="56">
        <v>922459.28</v>
      </c>
      <c r="F52" s="56">
        <v>200362.7</v>
      </c>
      <c r="G52" s="276">
        <v>10500</v>
      </c>
      <c r="H52" s="276">
        <v>8389.16</v>
      </c>
      <c r="J52" s="276">
        <v>2458</v>
      </c>
      <c r="N52" s="56">
        <v>2139773.89</v>
      </c>
      <c r="O52" s="100">
        <v>601250.93000000005</v>
      </c>
      <c r="Q52" s="100">
        <v>1043.1500000000001</v>
      </c>
      <c r="S52" s="100">
        <v>611257.5</v>
      </c>
      <c r="U52" s="124">
        <v>611257.5</v>
      </c>
      <c r="X52" s="124">
        <v>284180.34000000003</v>
      </c>
      <c r="Y52" s="124">
        <v>199805.89</v>
      </c>
    </row>
    <row r="53" spans="1:28" x14ac:dyDescent="0.2">
      <c r="A53" s="56" t="s">
        <v>1821</v>
      </c>
      <c r="B53" s="123">
        <v>343945.97</v>
      </c>
      <c r="C53" s="123">
        <v>75550</v>
      </c>
      <c r="D53" s="123">
        <v>10819</v>
      </c>
      <c r="E53" s="56">
        <v>416641.2</v>
      </c>
      <c r="F53" s="56">
        <v>154626.23000000001</v>
      </c>
      <c r="G53" s="276">
        <v>5500</v>
      </c>
      <c r="H53" s="276">
        <v>6984.97</v>
      </c>
      <c r="J53" s="276">
        <v>972</v>
      </c>
      <c r="N53" s="56">
        <v>293207.49</v>
      </c>
      <c r="O53" s="100">
        <v>484280.87</v>
      </c>
      <c r="Q53" s="100">
        <v>1648.27</v>
      </c>
      <c r="S53" s="100">
        <v>432243</v>
      </c>
      <c r="U53" s="124">
        <v>432243</v>
      </c>
      <c r="X53" s="124">
        <v>343111.22</v>
      </c>
      <c r="Y53" s="124">
        <v>84541.86</v>
      </c>
      <c r="AB53" s="124">
        <v>84316</v>
      </c>
    </row>
    <row r="54" spans="1:28" x14ac:dyDescent="0.2">
      <c r="A54" s="56" t="s">
        <v>1822</v>
      </c>
      <c r="B54" s="123">
        <v>212874.89</v>
      </c>
      <c r="C54" s="123">
        <v>74477</v>
      </c>
      <c r="D54" s="123">
        <v>32634.91</v>
      </c>
      <c r="E54" s="56">
        <v>954134.84</v>
      </c>
      <c r="F54" s="56">
        <v>160243.88</v>
      </c>
      <c r="G54" s="276">
        <v>3682</v>
      </c>
      <c r="H54" s="276">
        <v>19928.169999999998</v>
      </c>
      <c r="J54" s="276">
        <v>9225.7199999999993</v>
      </c>
      <c r="N54" s="56">
        <v>1946315.03</v>
      </c>
      <c r="O54" s="100">
        <v>1168574.3700000001</v>
      </c>
      <c r="P54" s="100">
        <v>44950</v>
      </c>
      <c r="Q54" s="100">
        <v>1087.47</v>
      </c>
      <c r="S54" s="100">
        <v>851003.5</v>
      </c>
      <c r="U54" s="124">
        <v>1175613.5</v>
      </c>
      <c r="X54" s="124">
        <v>485877.59</v>
      </c>
      <c r="Y54" s="124">
        <v>195175.5</v>
      </c>
      <c r="AB54" s="124">
        <v>33052</v>
      </c>
    </row>
    <row r="55" spans="1:28" x14ac:dyDescent="0.2">
      <c r="A55" s="56" t="s">
        <v>1823</v>
      </c>
      <c r="B55" s="123">
        <v>637622.43000000005</v>
      </c>
      <c r="C55" s="123">
        <v>346233.5</v>
      </c>
      <c r="D55" s="123">
        <v>65601.84</v>
      </c>
      <c r="E55" s="56">
        <v>909376.02</v>
      </c>
      <c r="F55" s="56">
        <v>446296.78</v>
      </c>
      <c r="G55" s="276">
        <v>33300</v>
      </c>
      <c r="H55" s="276">
        <v>33290.39</v>
      </c>
      <c r="J55" s="276">
        <v>6297.75</v>
      </c>
      <c r="M55" s="56">
        <v>3000</v>
      </c>
      <c r="N55" s="56">
        <v>2217512.62</v>
      </c>
      <c r="O55" s="100">
        <v>2106317.7799999998</v>
      </c>
      <c r="P55" s="100">
        <v>53630</v>
      </c>
      <c r="Q55" s="100">
        <v>2204.2199999999998</v>
      </c>
      <c r="S55" s="100">
        <v>1343823.5</v>
      </c>
      <c r="U55" s="124">
        <v>1725583.5</v>
      </c>
      <c r="X55" s="124">
        <v>677863.25</v>
      </c>
      <c r="Y55" s="124">
        <v>200057.01</v>
      </c>
      <c r="AB55" s="124">
        <v>22600</v>
      </c>
    </row>
    <row r="56" spans="1:28" x14ac:dyDescent="0.2">
      <c r="A56" s="56" t="s">
        <v>1824</v>
      </c>
      <c r="B56" s="123">
        <v>452294.61</v>
      </c>
      <c r="C56" s="123">
        <v>152134.5</v>
      </c>
      <c r="D56" s="123">
        <v>49790.92</v>
      </c>
      <c r="E56" s="56">
        <v>869204.59</v>
      </c>
      <c r="F56" s="56">
        <v>165131.19</v>
      </c>
      <c r="G56" s="276">
        <v>5975</v>
      </c>
      <c r="H56" s="276">
        <v>29775.02</v>
      </c>
      <c r="J56" s="276">
        <v>7096.84</v>
      </c>
      <c r="N56" s="56">
        <v>1921030.3</v>
      </c>
      <c r="O56" s="100">
        <v>1524716.81</v>
      </c>
      <c r="P56" s="100">
        <v>109286</v>
      </c>
      <c r="Q56" s="100">
        <v>1422.03</v>
      </c>
      <c r="S56" s="100">
        <v>940174</v>
      </c>
      <c r="U56" s="124">
        <v>1284694</v>
      </c>
      <c r="X56" s="124">
        <v>640638.07999999996</v>
      </c>
      <c r="Y56" s="124">
        <v>220424.87</v>
      </c>
    </row>
    <row r="57" spans="1:28" x14ac:dyDescent="0.2">
      <c r="A57" s="56" t="s">
        <v>1825</v>
      </c>
      <c r="B57" s="123">
        <v>388897.94</v>
      </c>
      <c r="C57" s="123">
        <v>30641</v>
      </c>
      <c r="D57" s="123">
        <v>32405</v>
      </c>
      <c r="E57" s="56">
        <v>794239.39</v>
      </c>
      <c r="F57" s="56">
        <v>218755.82</v>
      </c>
      <c r="G57" s="276">
        <v>7000</v>
      </c>
      <c r="H57" s="276">
        <v>25604.44</v>
      </c>
      <c r="J57" s="276">
        <v>1408</v>
      </c>
      <c r="M57" s="56">
        <v>-16.75</v>
      </c>
      <c r="N57" s="56">
        <v>1915444.77</v>
      </c>
      <c r="O57" s="100">
        <v>1208534.1299999999</v>
      </c>
      <c r="P57" s="100">
        <v>33092</v>
      </c>
      <c r="Q57" s="100">
        <v>1457.55</v>
      </c>
      <c r="S57" s="100">
        <v>1268128</v>
      </c>
      <c r="U57" s="124">
        <v>1491568</v>
      </c>
      <c r="X57" s="124">
        <v>735744.97</v>
      </c>
      <c r="Y57" s="124">
        <v>242481.12</v>
      </c>
      <c r="AB57" s="124">
        <v>6466</v>
      </c>
    </row>
    <row r="58" spans="1:28" x14ac:dyDescent="0.2">
      <c r="A58" s="56" t="s">
        <v>1826</v>
      </c>
      <c r="B58" s="123">
        <v>261247.84</v>
      </c>
      <c r="C58" s="123">
        <v>115918.5</v>
      </c>
      <c r="D58" s="123">
        <v>22521.7</v>
      </c>
      <c r="E58" s="56">
        <v>765797.52</v>
      </c>
      <c r="F58" s="56">
        <v>212285.83</v>
      </c>
      <c r="G58" s="276">
        <v>12907</v>
      </c>
      <c r="H58" s="276">
        <v>15947.08</v>
      </c>
      <c r="J58" s="276">
        <v>1907</v>
      </c>
      <c r="M58" s="56">
        <v>-34.880000000000003</v>
      </c>
      <c r="N58" s="56">
        <v>1650781.62</v>
      </c>
      <c r="O58" s="100">
        <v>1170981.8400000001</v>
      </c>
      <c r="P58" s="100">
        <v>20188</v>
      </c>
      <c r="Q58" s="100">
        <v>1306.9100000000001</v>
      </c>
      <c r="S58" s="100">
        <v>485967</v>
      </c>
      <c r="U58" s="124">
        <v>758327</v>
      </c>
      <c r="X58" s="124">
        <v>508896.43</v>
      </c>
      <c r="Y58" s="124">
        <v>199856.2</v>
      </c>
      <c r="AB58" s="124">
        <v>43025</v>
      </c>
    </row>
    <row r="59" spans="1:28" x14ac:dyDescent="0.2">
      <c r="A59" s="56" t="s">
        <v>1827</v>
      </c>
      <c r="B59" s="123">
        <v>104013.98</v>
      </c>
      <c r="C59" s="123">
        <v>98356</v>
      </c>
      <c r="D59" s="123">
        <v>32527.25</v>
      </c>
      <c r="E59" s="56">
        <v>992079.35</v>
      </c>
      <c r="F59" s="56">
        <v>186135.24</v>
      </c>
      <c r="G59" s="276">
        <v>6120</v>
      </c>
      <c r="H59" s="276">
        <v>19909.7</v>
      </c>
      <c r="J59" s="276">
        <v>2024.19</v>
      </c>
      <c r="N59" s="56">
        <v>2032099.69</v>
      </c>
      <c r="O59" s="100">
        <v>1263765.21</v>
      </c>
      <c r="Q59" s="100">
        <v>484.95</v>
      </c>
      <c r="S59" s="100">
        <v>606301.5</v>
      </c>
      <c r="U59" s="124">
        <v>1049571.5</v>
      </c>
      <c r="X59" s="124">
        <v>450089.88</v>
      </c>
      <c r="Y59" s="124">
        <v>212640.92</v>
      </c>
      <c r="AB59" s="124">
        <v>4700</v>
      </c>
    </row>
    <row r="60" spans="1:28" x14ac:dyDescent="0.2">
      <c r="A60" s="56" t="s">
        <v>1828</v>
      </c>
      <c r="B60" s="123">
        <v>318656.88</v>
      </c>
      <c r="C60" s="123">
        <v>287299.5</v>
      </c>
      <c r="D60" s="123">
        <v>35150</v>
      </c>
      <c r="E60" s="56">
        <v>1563851.32</v>
      </c>
      <c r="F60" s="56">
        <v>183796.03</v>
      </c>
      <c r="G60" s="276">
        <v>22065</v>
      </c>
      <c r="H60" s="276">
        <v>38651.699999999997</v>
      </c>
      <c r="J60" s="276">
        <v>7008</v>
      </c>
      <c r="M60" s="56">
        <v>-5033.16</v>
      </c>
      <c r="N60" s="56">
        <v>1174038.5</v>
      </c>
      <c r="O60" s="100">
        <v>2149673.9300000002</v>
      </c>
      <c r="P60" s="100">
        <v>68280</v>
      </c>
      <c r="Q60" s="100">
        <v>1158.5</v>
      </c>
      <c r="S60" s="100">
        <v>837984</v>
      </c>
      <c r="U60" s="124">
        <v>1366534</v>
      </c>
      <c r="W60" s="124">
        <v>9784</v>
      </c>
      <c r="X60" s="124">
        <v>872602.79</v>
      </c>
      <c r="Y60" s="124">
        <v>229434.34</v>
      </c>
    </row>
    <row r="61" spans="1:28" x14ac:dyDescent="0.2">
      <c r="A61" s="56" t="s">
        <v>1829</v>
      </c>
      <c r="B61" s="123">
        <v>939027.04</v>
      </c>
      <c r="C61" s="123">
        <v>672209.5</v>
      </c>
      <c r="D61" s="123">
        <v>58245.97</v>
      </c>
      <c r="E61" s="56">
        <v>1123666.51</v>
      </c>
      <c r="F61" s="56">
        <v>658239.42000000004</v>
      </c>
      <c r="G61" s="276">
        <v>27610</v>
      </c>
      <c r="H61" s="276">
        <v>60545.81</v>
      </c>
      <c r="J61" s="276">
        <v>7867.18</v>
      </c>
      <c r="N61" s="56">
        <v>3795531.45</v>
      </c>
      <c r="O61" s="100">
        <v>2840321.36</v>
      </c>
      <c r="P61" s="100">
        <v>164120</v>
      </c>
      <c r="Q61" s="100">
        <v>2937.53</v>
      </c>
      <c r="S61" s="100">
        <v>1038184.5</v>
      </c>
      <c r="U61" s="124">
        <v>1737094.5</v>
      </c>
      <c r="X61" s="124">
        <v>916579.17</v>
      </c>
      <c r="Y61" s="124">
        <v>344816.28</v>
      </c>
      <c r="AB61" s="124">
        <v>20500</v>
      </c>
    </row>
    <row r="62" spans="1:28" x14ac:dyDescent="0.2">
      <c r="A62" s="56" t="s">
        <v>1830</v>
      </c>
      <c r="B62" s="123">
        <v>337356.54</v>
      </c>
      <c r="C62" s="123">
        <v>284592</v>
      </c>
      <c r="D62" s="123">
        <v>35590.379999999997</v>
      </c>
      <c r="E62" s="56">
        <v>583354.62</v>
      </c>
      <c r="F62" s="56">
        <v>219734.62</v>
      </c>
      <c r="G62" s="276">
        <v>40380</v>
      </c>
      <c r="H62" s="276">
        <v>29307.23</v>
      </c>
      <c r="J62" s="276">
        <v>7627.1</v>
      </c>
      <c r="M62" s="56">
        <v>-2736</v>
      </c>
      <c r="N62" s="56">
        <v>1606269.64</v>
      </c>
      <c r="O62" s="100">
        <v>1502654.38</v>
      </c>
      <c r="P62" s="100">
        <v>131320</v>
      </c>
      <c r="Q62" s="100">
        <v>749.71</v>
      </c>
      <c r="S62" s="100">
        <v>708305</v>
      </c>
      <c r="T62" s="100">
        <v>20000</v>
      </c>
      <c r="U62" s="124">
        <v>1044555</v>
      </c>
      <c r="W62" s="124">
        <v>440</v>
      </c>
      <c r="X62" s="124">
        <v>715699.01</v>
      </c>
      <c r="Y62" s="124">
        <v>214710.8</v>
      </c>
    </row>
    <row r="63" spans="1:28" x14ac:dyDescent="0.2">
      <c r="A63" s="56" t="s">
        <v>1831</v>
      </c>
      <c r="B63" s="123">
        <v>271570.01</v>
      </c>
      <c r="C63" s="123">
        <v>238657</v>
      </c>
      <c r="D63" s="123">
        <v>20789.02</v>
      </c>
      <c r="E63" s="56">
        <v>531166.46</v>
      </c>
      <c r="F63" s="56">
        <v>171077.14</v>
      </c>
      <c r="G63" s="276">
        <v>12300</v>
      </c>
      <c r="H63" s="276">
        <v>23628.36</v>
      </c>
      <c r="J63" s="276">
        <v>11667.6</v>
      </c>
      <c r="N63" s="56">
        <v>2640334.33</v>
      </c>
      <c r="O63" s="100">
        <v>1209342.19</v>
      </c>
      <c r="Q63" s="100">
        <v>1022.46</v>
      </c>
      <c r="S63" s="100">
        <v>912822.5</v>
      </c>
      <c r="U63" s="124">
        <v>912822.5</v>
      </c>
      <c r="W63" s="124">
        <v>800</v>
      </c>
      <c r="X63" s="124">
        <v>656490.89</v>
      </c>
      <c r="Y63" s="124">
        <v>114678.75</v>
      </c>
    </row>
    <row r="64" spans="1:28" x14ac:dyDescent="0.2">
      <c r="A64" s="56" t="s">
        <v>1892</v>
      </c>
      <c r="B64" s="123">
        <v>240159.68</v>
      </c>
      <c r="C64" s="123">
        <v>55561</v>
      </c>
      <c r="D64" s="123">
        <v>12430.34</v>
      </c>
      <c r="E64" s="56">
        <v>1715837.5</v>
      </c>
      <c r="F64" s="56">
        <v>190705.98</v>
      </c>
      <c r="G64" s="276">
        <v>50880</v>
      </c>
      <c r="H64" s="276">
        <v>18096.52</v>
      </c>
      <c r="J64" s="276">
        <v>2288</v>
      </c>
      <c r="N64" s="56">
        <v>2029021.21</v>
      </c>
      <c r="O64" s="100">
        <v>716500.4</v>
      </c>
      <c r="P64" s="100">
        <v>16576</v>
      </c>
      <c r="Q64" s="100">
        <v>747.95</v>
      </c>
      <c r="S64" s="100">
        <v>548961</v>
      </c>
      <c r="U64" s="124">
        <v>548961</v>
      </c>
      <c r="X64" s="124">
        <v>561752.53</v>
      </c>
      <c r="Y64" s="124">
        <v>243417.27</v>
      </c>
      <c r="AB64" s="124">
        <v>12731</v>
      </c>
    </row>
    <row r="65" spans="1:28" x14ac:dyDescent="0.2">
      <c r="A65" s="56" t="s">
        <v>1832</v>
      </c>
      <c r="B65" s="123">
        <v>429820.08</v>
      </c>
      <c r="C65" s="123">
        <v>6064</v>
      </c>
      <c r="D65" s="123">
        <v>25555.33</v>
      </c>
      <c r="E65" s="56">
        <v>2454592.88</v>
      </c>
      <c r="F65" s="56">
        <v>2043.12</v>
      </c>
      <c r="G65" s="276">
        <v>14325</v>
      </c>
      <c r="H65" s="276">
        <v>22350</v>
      </c>
      <c r="J65" s="276">
        <v>0</v>
      </c>
      <c r="M65" s="56">
        <v>6224.94</v>
      </c>
      <c r="N65" s="56">
        <v>849648.43</v>
      </c>
      <c r="O65" s="100">
        <v>855059.09</v>
      </c>
      <c r="P65" s="100">
        <v>30100</v>
      </c>
      <c r="Q65" s="100">
        <v>847.23</v>
      </c>
      <c r="S65" s="100">
        <v>1236432</v>
      </c>
      <c r="T65" s="100">
        <v>60040</v>
      </c>
      <c r="U65" s="124">
        <v>1575632</v>
      </c>
      <c r="X65" s="124">
        <v>478021.65</v>
      </c>
      <c r="Y65" s="124">
        <v>137870.92000000001</v>
      </c>
    </row>
    <row r="66" spans="1:28" x14ac:dyDescent="0.2">
      <c r="A66" s="56" t="s">
        <v>1833</v>
      </c>
      <c r="B66" s="123">
        <v>592916.38</v>
      </c>
      <c r="C66" s="123">
        <v>0</v>
      </c>
      <c r="D66" s="123">
        <v>24867.22</v>
      </c>
      <c r="E66" s="56">
        <v>714933.49</v>
      </c>
      <c r="F66" s="56">
        <v>46141.35</v>
      </c>
      <c r="J66" s="276">
        <v>6.9</v>
      </c>
      <c r="M66" s="56">
        <v>-32976.04</v>
      </c>
      <c r="N66" s="56">
        <v>2366925.61</v>
      </c>
      <c r="O66" s="100">
        <v>724096.93</v>
      </c>
      <c r="P66" s="100">
        <v>107260</v>
      </c>
      <c r="Q66" s="100">
        <v>2104.4899999999998</v>
      </c>
      <c r="S66" s="100">
        <v>1096705.5</v>
      </c>
      <c r="T66" s="100">
        <v>15040</v>
      </c>
      <c r="U66" s="124">
        <v>1111705.5</v>
      </c>
      <c r="X66" s="124">
        <v>429162.38</v>
      </c>
      <c r="Y66" s="124">
        <v>182586.56</v>
      </c>
    </row>
    <row r="67" spans="1:28" x14ac:dyDescent="0.2">
      <c r="A67" s="56" t="s">
        <v>1834</v>
      </c>
      <c r="B67" s="123">
        <v>297226.87</v>
      </c>
      <c r="C67" s="123">
        <v>12128</v>
      </c>
      <c r="D67" s="123">
        <v>57991.13</v>
      </c>
      <c r="E67" s="56">
        <v>697320.32</v>
      </c>
      <c r="F67" s="56">
        <v>63707.31</v>
      </c>
      <c r="G67" s="276">
        <v>8300</v>
      </c>
      <c r="H67" s="276">
        <v>23705.3</v>
      </c>
      <c r="J67" s="276">
        <v>250</v>
      </c>
      <c r="M67" s="56">
        <v>-16759.05</v>
      </c>
      <c r="N67" s="56">
        <v>1982889.72</v>
      </c>
      <c r="O67" s="100">
        <v>869602.12</v>
      </c>
      <c r="P67" s="100">
        <v>28625</v>
      </c>
      <c r="Q67" s="100">
        <v>1004.4</v>
      </c>
      <c r="S67" s="100">
        <v>1062226.5</v>
      </c>
      <c r="T67" s="100">
        <v>15000</v>
      </c>
      <c r="U67" s="124">
        <v>1381280.5</v>
      </c>
      <c r="W67" s="124">
        <v>1224</v>
      </c>
      <c r="X67" s="124">
        <v>732299.77</v>
      </c>
      <c r="Y67" s="124">
        <v>148969.95000000001</v>
      </c>
    </row>
    <row r="68" spans="1:28" x14ac:dyDescent="0.2">
      <c r="A68" s="56" t="s">
        <v>1835</v>
      </c>
      <c r="B68" s="123">
        <v>379734.73</v>
      </c>
      <c r="C68" s="123">
        <v>6064</v>
      </c>
      <c r="D68" s="123">
        <v>71790.100000000006</v>
      </c>
      <c r="E68" s="56">
        <v>867414.71</v>
      </c>
      <c r="F68" s="56">
        <v>54121.4</v>
      </c>
      <c r="G68" s="276">
        <v>13571</v>
      </c>
      <c r="H68" s="276">
        <v>16456.86</v>
      </c>
      <c r="J68" s="276">
        <v>0</v>
      </c>
      <c r="M68" s="56">
        <v>6742.26</v>
      </c>
      <c r="N68" s="56">
        <v>2283492.7400000002</v>
      </c>
      <c r="O68" s="100">
        <v>718739.01</v>
      </c>
      <c r="P68" s="100">
        <v>35818</v>
      </c>
      <c r="Q68" s="100">
        <v>1084.47</v>
      </c>
      <c r="S68" s="100">
        <v>1309061</v>
      </c>
      <c r="T68" s="100">
        <v>15020</v>
      </c>
      <c r="U68" s="124">
        <v>1508263</v>
      </c>
      <c r="X68" s="124">
        <v>522640.53</v>
      </c>
      <c r="Y68" s="124">
        <v>207625.16</v>
      </c>
    </row>
    <row r="69" spans="1:28" x14ac:dyDescent="0.2">
      <c r="A69" s="56" t="s">
        <v>1889</v>
      </c>
      <c r="B69" s="123">
        <v>245018.14</v>
      </c>
      <c r="C69" s="123">
        <v>12128</v>
      </c>
      <c r="D69" s="123">
        <v>18893.29</v>
      </c>
      <c r="E69" s="56">
        <v>686051.06</v>
      </c>
      <c r="F69" s="56">
        <v>72236.350000000006</v>
      </c>
      <c r="G69" s="276">
        <v>21326</v>
      </c>
      <c r="H69" s="276">
        <v>16917.7</v>
      </c>
      <c r="M69" s="56">
        <v>-27179.32</v>
      </c>
      <c r="N69" s="56">
        <v>355552.49</v>
      </c>
      <c r="O69" s="100">
        <v>563821.97</v>
      </c>
      <c r="P69" s="100">
        <v>22062</v>
      </c>
      <c r="Q69" s="100">
        <v>713.05</v>
      </c>
      <c r="S69" s="100">
        <v>486017</v>
      </c>
      <c r="U69" s="124">
        <v>588397</v>
      </c>
      <c r="X69" s="124">
        <v>484652.74</v>
      </c>
      <c r="Y69" s="124">
        <v>141508.15</v>
      </c>
    </row>
    <row r="70" spans="1:28" x14ac:dyDescent="0.2">
      <c r="A70" s="56" t="s">
        <v>1836</v>
      </c>
      <c r="B70" s="123">
        <v>235847.01</v>
      </c>
      <c r="C70" s="123">
        <v>8920</v>
      </c>
      <c r="D70" s="123">
        <v>38444.97</v>
      </c>
      <c r="E70" s="56">
        <v>160870.79</v>
      </c>
      <c r="F70" s="56">
        <v>261711.05</v>
      </c>
      <c r="G70" s="276">
        <v>50000</v>
      </c>
      <c r="H70" s="276">
        <v>389.35</v>
      </c>
      <c r="I70" s="276">
        <v>53760</v>
      </c>
      <c r="J70" s="276">
        <v>705.94</v>
      </c>
      <c r="M70" s="56">
        <v>203893.49</v>
      </c>
      <c r="N70" s="56">
        <v>547255.34</v>
      </c>
      <c r="O70" s="100">
        <v>1136580.08</v>
      </c>
      <c r="Q70" s="100">
        <v>198.18</v>
      </c>
      <c r="S70" s="100">
        <v>853040.5</v>
      </c>
      <c r="T70" s="100">
        <v>121315</v>
      </c>
      <c r="U70" s="124">
        <v>1117800.5</v>
      </c>
      <c r="X70" s="124">
        <v>823001.9</v>
      </c>
      <c r="Y70" s="124">
        <v>100257.87</v>
      </c>
    </row>
    <row r="71" spans="1:28" x14ac:dyDescent="0.2">
      <c r="A71" s="56" t="s">
        <v>1837</v>
      </c>
      <c r="B71" s="123">
        <v>890784.19</v>
      </c>
      <c r="C71" s="123">
        <v>28380</v>
      </c>
      <c r="D71" s="123">
        <v>49594.16</v>
      </c>
      <c r="E71" s="56">
        <v>407828.67</v>
      </c>
      <c r="F71" s="56">
        <v>238112.79</v>
      </c>
      <c r="G71" s="276">
        <v>0</v>
      </c>
      <c r="H71" s="276">
        <v>36658.69</v>
      </c>
      <c r="J71" s="276">
        <v>1188.79</v>
      </c>
      <c r="M71" s="56">
        <v>312255</v>
      </c>
      <c r="N71" s="56">
        <v>2767861</v>
      </c>
      <c r="O71" s="100">
        <v>2147955.7200000002</v>
      </c>
      <c r="P71" s="100">
        <v>46185</v>
      </c>
      <c r="Q71" s="100">
        <v>880.58</v>
      </c>
      <c r="S71" s="100">
        <v>1250309.29</v>
      </c>
      <c r="T71" s="100">
        <v>31115</v>
      </c>
      <c r="U71" s="124">
        <v>1974409.29</v>
      </c>
      <c r="X71" s="124">
        <v>726103.75</v>
      </c>
      <c r="Y71" s="124">
        <v>233539.43</v>
      </c>
      <c r="AB71" s="124">
        <v>20930</v>
      </c>
    </row>
    <row r="72" spans="1:28" x14ac:dyDescent="0.2">
      <c r="A72" s="56" t="s">
        <v>1838</v>
      </c>
      <c r="B72" s="123">
        <v>113423.67999999999</v>
      </c>
      <c r="C72" s="123">
        <v>34460</v>
      </c>
      <c r="D72" s="123">
        <v>31097.55</v>
      </c>
      <c r="E72" s="56">
        <v>67425.399999999994</v>
      </c>
      <c r="F72" s="56">
        <v>181011.79</v>
      </c>
      <c r="H72" s="276">
        <v>11760</v>
      </c>
      <c r="J72" s="276">
        <v>88.5</v>
      </c>
      <c r="M72" s="56">
        <v>93755.12</v>
      </c>
      <c r="N72" s="56">
        <v>432862.99</v>
      </c>
      <c r="O72" s="100">
        <v>705542.58</v>
      </c>
      <c r="P72" s="100">
        <v>37312</v>
      </c>
      <c r="Q72" s="100">
        <v>241.32</v>
      </c>
      <c r="S72" s="100">
        <v>966248.5</v>
      </c>
      <c r="T72" s="100">
        <v>95715</v>
      </c>
      <c r="U72" s="124">
        <v>977248.5</v>
      </c>
      <c r="X72" s="124">
        <v>634582.84</v>
      </c>
      <c r="Y72" s="124">
        <v>93306.44</v>
      </c>
    </row>
    <row r="73" spans="1:28" x14ac:dyDescent="0.2">
      <c r="A73" s="56" t="s">
        <v>1839</v>
      </c>
      <c r="B73" s="123">
        <v>219512.22</v>
      </c>
      <c r="C73" s="123">
        <v>4460</v>
      </c>
      <c r="D73" s="123">
        <v>26527.43</v>
      </c>
      <c r="E73" s="56">
        <v>409019.72</v>
      </c>
      <c r="F73" s="56">
        <v>136211.39000000001</v>
      </c>
      <c r="G73" s="276">
        <v>0</v>
      </c>
      <c r="J73" s="276">
        <v>460.84</v>
      </c>
      <c r="M73" s="56">
        <v>45320</v>
      </c>
      <c r="N73" s="56">
        <v>923490.75</v>
      </c>
      <c r="O73" s="100">
        <v>792597.78</v>
      </c>
      <c r="P73" s="100">
        <v>29022</v>
      </c>
      <c r="Q73" s="100">
        <v>325.88</v>
      </c>
      <c r="S73" s="100">
        <v>1099342.3999999999</v>
      </c>
      <c r="T73" s="100">
        <v>257895</v>
      </c>
      <c r="U73" s="124">
        <v>1406272.4</v>
      </c>
      <c r="X73" s="124">
        <v>501372.33</v>
      </c>
      <c r="Y73" s="124">
        <v>116066.54</v>
      </c>
    </row>
    <row r="74" spans="1:28" x14ac:dyDescent="0.2">
      <c r="A74" s="56" t="s">
        <v>1840</v>
      </c>
      <c r="B74" s="123">
        <v>176396.97</v>
      </c>
      <c r="C74" s="123">
        <v>4460</v>
      </c>
      <c r="D74" s="123">
        <v>19187.89</v>
      </c>
      <c r="E74" s="56">
        <v>110583.8</v>
      </c>
      <c r="F74" s="56">
        <v>178482.96</v>
      </c>
      <c r="G74" s="276">
        <v>0</v>
      </c>
      <c r="J74" s="276">
        <v>877.78</v>
      </c>
      <c r="M74" s="56">
        <v>70640.83</v>
      </c>
      <c r="N74" s="56">
        <v>599181.84</v>
      </c>
      <c r="O74" s="100">
        <v>1049069.47</v>
      </c>
      <c r="Q74" s="100">
        <v>342.26</v>
      </c>
      <c r="S74" s="100">
        <v>884970.7</v>
      </c>
      <c r="T74" s="100">
        <v>30720</v>
      </c>
      <c r="U74" s="124">
        <v>1164870.7</v>
      </c>
      <c r="V74" s="124">
        <v>1504</v>
      </c>
      <c r="W74" s="124">
        <v>3248</v>
      </c>
      <c r="X74" s="124">
        <v>524151.69</v>
      </c>
      <c r="Y74" s="124">
        <v>76823.69</v>
      </c>
      <c r="Z74" s="124">
        <v>32485.5</v>
      </c>
    </row>
    <row r="75" spans="1:28" x14ac:dyDescent="0.2">
      <c r="A75" s="56" t="s">
        <v>1841</v>
      </c>
      <c r="B75" s="123">
        <v>370963.72</v>
      </c>
      <c r="C75" s="123">
        <v>4460</v>
      </c>
      <c r="D75" s="123">
        <v>49016.83</v>
      </c>
      <c r="E75" s="56">
        <v>134022.64000000001</v>
      </c>
      <c r="F75" s="56">
        <v>221589.14</v>
      </c>
      <c r="G75" s="276">
        <v>0</v>
      </c>
      <c r="H75" s="276">
        <v>27631.17</v>
      </c>
      <c r="J75" s="276">
        <v>660.62</v>
      </c>
      <c r="M75" s="56">
        <v>139101.1</v>
      </c>
      <c r="N75" s="56">
        <v>1832865.74</v>
      </c>
      <c r="O75" s="100">
        <v>1156237.3</v>
      </c>
      <c r="P75" s="100">
        <v>22530</v>
      </c>
      <c r="Q75" s="100">
        <v>637.24</v>
      </c>
      <c r="S75" s="100">
        <v>1179589</v>
      </c>
      <c r="T75" s="100">
        <v>341539</v>
      </c>
      <c r="U75" s="124">
        <v>1569029</v>
      </c>
      <c r="X75" s="124">
        <v>737226.63</v>
      </c>
      <c r="Y75" s="124">
        <v>135429.16</v>
      </c>
      <c r="AB75" s="124">
        <v>500</v>
      </c>
    </row>
    <row r="76" spans="1:28" x14ac:dyDescent="0.2">
      <c r="A76" s="56" t="s">
        <v>1842</v>
      </c>
      <c r="B76" s="123">
        <v>147529.62</v>
      </c>
      <c r="C76" s="123">
        <v>14412</v>
      </c>
      <c r="D76" s="123">
        <v>40723.69</v>
      </c>
      <c r="E76" s="56">
        <v>772648.53</v>
      </c>
      <c r="F76" s="56">
        <v>102762.67</v>
      </c>
      <c r="H76" s="276">
        <v>80873.600000000006</v>
      </c>
      <c r="J76" s="276">
        <v>7.9</v>
      </c>
      <c r="N76" s="56">
        <v>1701541.88</v>
      </c>
      <c r="O76" s="100">
        <v>866311.52</v>
      </c>
      <c r="P76" s="100">
        <v>21600</v>
      </c>
      <c r="Q76" s="100">
        <v>184.86</v>
      </c>
      <c r="S76" s="100">
        <v>798001</v>
      </c>
      <c r="T76" s="100">
        <v>1500</v>
      </c>
      <c r="U76" s="124">
        <v>1149746</v>
      </c>
      <c r="X76" s="124">
        <v>366620.69</v>
      </c>
      <c r="Y76" s="124">
        <v>107665.43</v>
      </c>
      <c r="AB76" s="124">
        <v>500</v>
      </c>
    </row>
    <row r="77" spans="1:28" x14ac:dyDescent="0.2">
      <c r="A77" s="56" t="s">
        <v>1843</v>
      </c>
      <c r="B77" s="123">
        <v>267545.58</v>
      </c>
      <c r="C77" s="123">
        <v>21608</v>
      </c>
      <c r="D77" s="123">
        <v>99094.26</v>
      </c>
      <c r="E77" s="56">
        <v>1111475.32</v>
      </c>
      <c r="F77" s="56">
        <v>112642.55</v>
      </c>
      <c r="G77" s="276">
        <v>0</v>
      </c>
      <c r="H77" s="276">
        <v>22982.94</v>
      </c>
      <c r="J77" s="276">
        <v>953.87</v>
      </c>
      <c r="M77" s="56">
        <v>-9</v>
      </c>
      <c r="N77" s="56">
        <v>2052419.41</v>
      </c>
      <c r="O77" s="100">
        <v>1533615.77</v>
      </c>
      <c r="P77" s="100">
        <v>136310</v>
      </c>
      <c r="Q77" s="100">
        <v>832.21</v>
      </c>
      <c r="S77" s="100">
        <v>1338010</v>
      </c>
      <c r="T77" s="100">
        <v>1500</v>
      </c>
      <c r="U77" s="124">
        <v>2010076</v>
      </c>
      <c r="X77" s="124">
        <v>699380.18</v>
      </c>
      <c r="Y77" s="124">
        <v>50868.03</v>
      </c>
      <c r="AB77" s="124">
        <v>500</v>
      </c>
    </row>
    <row r="78" spans="1:28" x14ac:dyDescent="0.2">
      <c r="A78" s="56" t="s">
        <v>1844</v>
      </c>
      <c r="B78" s="123">
        <v>358504.63</v>
      </c>
      <c r="C78" s="123">
        <v>29894</v>
      </c>
      <c r="D78" s="123">
        <v>50803.23</v>
      </c>
      <c r="E78" s="56">
        <v>314338.57</v>
      </c>
      <c r="F78" s="56">
        <v>74725.13</v>
      </c>
      <c r="G78" s="276">
        <v>500</v>
      </c>
      <c r="H78" s="276">
        <v>55322.33</v>
      </c>
      <c r="J78" s="276">
        <v>30.5</v>
      </c>
      <c r="M78" s="56">
        <v>1070</v>
      </c>
      <c r="N78" s="56">
        <v>2038156.59</v>
      </c>
      <c r="O78" s="100">
        <v>1064454.3600000001</v>
      </c>
      <c r="P78" s="100">
        <v>100000</v>
      </c>
      <c r="Q78" s="100">
        <v>664.27</v>
      </c>
      <c r="S78" s="100">
        <v>940451.5</v>
      </c>
      <c r="T78" s="100">
        <v>1500</v>
      </c>
      <c r="U78" s="124">
        <v>1351611.5</v>
      </c>
      <c r="X78" s="124">
        <v>572750.46</v>
      </c>
      <c r="Y78" s="124">
        <v>43538.79</v>
      </c>
    </row>
    <row r="79" spans="1:28" x14ac:dyDescent="0.2">
      <c r="A79" s="56" t="s">
        <v>1845</v>
      </c>
      <c r="B79" s="123">
        <v>441405.99</v>
      </c>
      <c r="C79" s="123">
        <v>7336</v>
      </c>
      <c r="D79" s="123">
        <v>46780.78</v>
      </c>
      <c r="E79" s="56">
        <v>895308.34</v>
      </c>
      <c r="F79" s="56">
        <v>24408.29</v>
      </c>
      <c r="G79" s="276">
        <v>0</v>
      </c>
      <c r="H79" s="276">
        <v>60470.25</v>
      </c>
      <c r="J79" s="276">
        <v>389.1</v>
      </c>
      <c r="M79" s="56">
        <v>-10029</v>
      </c>
      <c r="N79" s="56">
        <v>2089445.48</v>
      </c>
      <c r="O79" s="100">
        <v>976765.13</v>
      </c>
      <c r="P79" s="100">
        <v>13300</v>
      </c>
      <c r="Q79" s="100">
        <v>674.62</v>
      </c>
      <c r="S79" s="100">
        <v>814930</v>
      </c>
      <c r="T79" s="100">
        <v>8252</v>
      </c>
      <c r="U79" s="124">
        <v>1103830</v>
      </c>
      <c r="X79" s="124">
        <v>416316.91</v>
      </c>
      <c r="Y79" s="124">
        <v>133304.63</v>
      </c>
      <c r="AB79" s="124">
        <v>1096</v>
      </c>
    </row>
    <row r="80" spans="1:28" x14ac:dyDescent="0.2">
      <c r="A80" s="56" t="s">
        <v>1846</v>
      </c>
      <c r="B80" s="123">
        <v>841489.53</v>
      </c>
      <c r="C80" s="123">
        <v>30703</v>
      </c>
      <c r="D80" s="123">
        <v>84247.35</v>
      </c>
      <c r="E80" s="56">
        <v>436833.26</v>
      </c>
      <c r="F80" s="56">
        <v>91224.07</v>
      </c>
      <c r="G80" s="276">
        <v>63023</v>
      </c>
      <c r="H80" s="276">
        <v>35462.22</v>
      </c>
      <c r="J80" s="276">
        <v>23.32</v>
      </c>
      <c r="M80" s="56">
        <v>-333</v>
      </c>
      <c r="N80" s="56">
        <v>1725194.64</v>
      </c>
      <c r="O80" s="100">
        <v>1295131.29</v>
      </c>
      <c r="S80" s="100">
        <v>596498</v>
      </c>
      <c r="T80" s="100">
        <v>3000</v>
      </c>
      <c r="U80" s="124">
        <v>1202033</v>
      </c>
      <c r="X80" s="124">
        <v>258367.3</v>
      </c>
      <c r="Y80" s="124">
        <v>122877.06</v>
      </c>
      <c r="AB80" s="124">
        <v>500</v>
      </c>
    </row>
    <row r="81" spans="1:28" x14ac:dyDescent="0.2">
      <c r="A81" s="56" t="s">
        <v>1847</v>
      </c>
      <c r="B81" s="123">
        <v>420857.16</v>
      </c>
      <c r="C81" s="123">
        <v>14232</v>
      </c>
      <c r="D81" s="123">
        <v>34077.4</v>
      </c>
      <c r="E81" s="56">
        <v>145480.70000000001</v>
      </c>
      <c r="F81" s="56">
        <v>27554.83</v>
      </c>
      <c r="G81" s="276">
        <v>500</v>
      </c>
      <c r="H81" s="276">
        <v>36683.279999999999</v>
      </c>
      <c r="J81" s="276">
        <v>9</v>
      </c>
      <c r="M81" s="56">
        <v>660</v>
      </c>
      <c r="N81" s="56">
        <v>613262.28</v>
      </c>
      <c r="O81" s="100">
        <v>778255.63</v>
      </c>
      <c r="Q81" s="100">
        <v>659.15</v>
      </c>
      <c r="S81" s="100">
        <v>1288054.8</v>
      </c>
      <c r="T81" s="100">
        <v>120790</v>
      </c>
      <c r="U81" s="124">
        <v>1630114.8</v>
      </c>
      <c r="X81" s="124">
        <v>311262.5</v>
      </c>
      <c r="Y81" s="124">
        <v>49412.36</v>
      </c>
      <c r="AB81" s="124">
        <v>534</v>
      </c>
    </row>
    <row r="82" spans="1:28" x14ac:dyDescent="0.2">
      <c r="A82" s="56" t="s">
        <v>1848</v>
      </c>
      <c r="B82" s="123">
        <v>327493.95</v>
      </c>
      <c r="C82" s="123">
        <v>7536</v>
      </c>
      <c r="D82" s="123">
        <v>10803.42</v>
      </c>
      <c r="E82" s="56">
        <v>210018.26</v>
      </c>
      <c r="F82" s="56">
        <v>89738.78</v>
      </c>
      <c r="G82" s="276">
        <v>2200</v>
      </c>
      <c r="H82" s="276">
        <v>22664.47</v>
      </c>
      <c r="J82" s="276">
        <v>35.090000000000003</v>
      </c>
      <c r="M82" s="56">
        <v>631.29999999999995</v>
      </c>
      <c r="N82" s="56">
        <v>788047.76</v>
      </c>
      <c r="O82" s="100">
        <v>767847.07</v>
      </c>
      <c r="P82" s="100">
        <v>26780</v>
      </c>
      <c r="Q82" s="100">
        <v>579.37</v>
      </c>
      <c r="S82" s="100">
        <v>987659.9</v>
      </c>
      <c r="U82" s="124">
        <v>1281099.8999999999</v>
      </c>
      <c r="W82" s="124">
        <v>5785</v>
      </c>
      <c r="X82" s="124">
        <v>327132.86</v>
      </c>
      <c r="Y82" s="124">
        <v>47882.79</v>
      </c>
      <c r="Z82" s="124">
        <v>1696</v>
      </c>
      <c r="AA82" s="124">
        <v>500</v>
      </c>
    </row>
    <row r="83" spans="1:28" x14ac:dyDescent="0.2">
      <c r="A83" s="56" t="s">
        <v>1849</v>
      </c>
      <c r="B83" s="123">
        <v>449090.85</v>
      </c>
      <c r="C83" s="123">
        <v>7436</v>
      </c>
      <c r="D83" s="123">
        <v>30073.05</v>
      </c>
      <c r="E83" s="56">
        <v>304414.17</v>
      </c>
      <c r="F83" s="56">
        <v>44396.1</v>
      </c>
      <c r="G83" s="276">
        <v>0</v>
      </c>
      <c r="H83" s="276">
        <v>24099.68</v>
      </c>
      <c r="J83" s="276">
        <v>204.51</v>
      </c>
      <c r="M83" s="56">
        <v>-1538</v>
      </c>
      <c r="N83" s="56">
        <v>123193.16</v>
      </c>
      <c r="O83" s="100">
        <v>721844.21</v>
      </c>
      <c r="P83" s="100">
        <v>12900</v>
      </c>
      <c r="Q83" s="100">
        <v>634.44000000000005</v>
      </c>
      <c r="S83" s="100">
        <v>874471.4</v>
      </c>
      <c r="T83" s="100">
        <v>2880</v>
      </c>
      <c r="U83" s="124">
        <v>1197916.3999999999</v>
      </c>
      <c r="X83" s="124">
        <v>181426.48</v>
      </c>
      <c r="Y83" s="124">
        <v>40082.620000000003</v>
      </c>
      <c r="AB83" s="124">
        <v>500</v>
      </c>
    </row>
    <row r="84" spans="1:28" x14ac:dyDescent="0.2">
      <c r="A84" s="56" t="s">
        <v>1893</v>
      </c>
      <c r="B84" s="123">
        <v>362655.6</v>
      </c>
      <c r="C84" s="123">
        <v>8686</v>
      </c>
      <c r="D84" s="123">
        <v>64915.27</v>
      </c>
      <c r="E84" s="56">
        <v>407242.48</v>
      </c>
      <c r="F84" s="56">
        <v>19387.09</v>
      </c>
      <c r="G84" s="276">
        <v>0</v>
      </c>
      <c r="H84" s="276">
        <v>29414.66</v>
      </c>
      <c r="J84" s="276">
        <v>447.5</v>
      </c>
      <c r="K84" s="56">
        <v>3960</v>
      </c>
      <c r="M84" s="56">
        <v>-750</v>
      </c>
      <c r="N84" s="56">
        <v>2101746.27</v>
      </c>
      <c r="O84" s="100">
        <v>721783.56</v>
      </c>
      <c r="P84" s="100">
        <v>34310</v>
      </c>
      <c r="Q84" s="100">
        <v>575.66</v>
      </c>
      <c r="S84" s="100">
        <v>693218</v>
      </c>
      <c r="T84" s="100">
        <v>1500</v>
      </c>
      <c r="U84" s="124">
        <v>1013523</v>
      </c>
      <c r="X84" s="124">
        <v>290939.53999999998</v>
      </c>
      <c r="Y84" s="124">
        <v>107033.63</v>
      </c>
      <c r="AB84" s="124">
        <v>500</v>
      </c>
    </row>
    <row r="85" spans="1:28" x14ac:dyDescent="0.2">
      <c r="A85" s="56" t="s">
        <v>1850</v>
      </c>
      <c r="B85" s="123">
        <v>233548.43</v>
      </c>
      <c r="C85" s="123">
        <v>0</v>
      </c>
      <c r="D85" s="123">
        <v>37533.83</v>
      </c>
      <c r="E85" s="56">
        <v>1066693.77</v>
      </c>
      <c r="F85" s="56">
        <v>142633.54</v>
      </c>
      <c r="G85" s="276">
        <v>9970</v>
      </c>
      <c r="I85" s="276">
        <v>21</v>
      </c>
      <c r="M85" s="56">
        <v>1459.12</v>
      </c>
      <c r="N85" s="56">
        <v>1047464</v>
      </c>
      <c r="O85" s="100">
        <v>784227.1</v>
      </c>
      <c r="P85" s="100">
        <v>208597.5</v>
      </c>
      <c r="Q85" s="100">
        <v>789.86</v>
      </c>
      <c r="S85" s="100">
        <v>1107973.5</v>
      </c>
      <c r="T85" s="100">
        <v>58615</v>
      </c>
      <c r="U85" s="124">
        <v>1554463.5</v>
      </c>
      <c r="W85" s="124">
        <v>2272</v>
      </c>
      <c r="X85" s="124">
        <v>576772.18999999994</v>
      </c>
      <c r="Y85" s="124">
        <v>119493.67</v>
      </c>
    </row>
    <row r="86" spans="1:28" x14ac:dyDescent="0.2">
      <c r="A86" s="56" t="s">
        <v>1851</v>
      </c>
      <c r="B86" s="123">
        <v>973252.24</v>
      </c>
      <c r="C86" s="123">
        <v>0</v>
      </c>
      <c r="D86" s="123">
        <v>276810.84000000003</v>
      </c>
      <c r="E86" s="56">
        <v>2804179.36</v>
      </c>
      <c r="F86" s="56">
        <v>516528.12</v>
      </c>
      <c r="I86" s="276">
        <v>54</v>
      </c>
      <c r="J86" s="276">
        <v>178283.98</v>
      </c>
      <c r="M86" s="56">
        <v>17449.11</v>
      </c>
      <c r="O86" s="100">
        <v>2004502.01</v>
      </c>
      <c r="P86" s="100">
        <v>437817</v>
      </c>
      <c r="Q86" s="100">
        <v>990.79</v>
      </c>
      <c r="S86" s="100">
        <v>1311210</v>
      </c>
      <c r="T86" s="100">
        <v>22415</v>
      </c>
      <c r="U86" s="124">
        <v>2345713</v>
      </c>
      <c r="V86" s="124">
        <v>33744</v>
      </c>
      <c r="W86" s="124">
        <v>27772</v>
      </c>
      <c r="X86" s="124">
        <v>762802.94</v>
      </c>
      <c r="Y86" s="124">
        <v>341254.41</v>
      </c>
      <c r="AB86" s="124">
        <v>107314</v>
      </c>
    </row>
    <row r="87" spans="1:28" x14ac:dyDescent="0.2">
      <c r="A87" s="56" t="s">
        <v>1852</v>
      </c>
      <c r="B87" s="123">
        <v>1048923.7</v>
      </c>
      <c r="D87" s="123">
        <v>81543.11</v>
      </c>
      <c r="E87" s="56">
        <v>1220945.93</v>
      </c>
      <c r="F87" s="56">
        <v>347396.99</v>
      </c>
      <c r="J87" s="276">
        <v>0.28000000000000003</v>
      </c>
      <c r="N87" s="56">
        <v>1212550.31</v>
      </c>
      <c r="O87" s="100">
        <v>3316412.62</v>
      </c>
      <c r="P87" s="100">
        <v>246236</v>
      </c>
      <c r="Q87" s="100">
        <v>2413.88</v>
      </c>
      <c r="S87" s="100">
        <v>2082483</v>
      </c>
      <c r="T87" s="100">
        <v>35000</v>
      </c>
      <c r="U87" s="124">
        <v>3412927</v>
      </c>
      <c r="V87" s="124">
        <v>4562</v>
      </c>
      <c r="W87" s="124">
        <v>16391</v>
      </c>
      <c r="X87" s="124">
        <v>1268689.98</v>
      </c>
      <c r="Y87" s="124">
        <v>190153.09</v>
      </c>
    </row>
    <row r="88" spans="1:28" x14ac:dyDescent="0.2">
      <c r="A88" s="56" t="s">
        <v>1853</v>
      </c>
      <c r="B88" s="123">
        <v>572469.21</v>
      </c>
      <c r="C88" s="123">
        <v>0</v>
      </c>
      <c r="D88" s="123">
        <v>95604.56</v>
      </c>
      <c r="E88" s="56">
        <v>3306118.49</v>
      </c>
      <c r="F88" s="56">
        <v>120864.36</v>
      </c>
      <c r="I88" s="276">
        <v>131988</v>
      </c>
      <c r="M88" s="56">
        <v>102558.8</v>
      </c>
      <c r="N88" s="56">
        <v>1047464</v>
      </c>
      <c r="O88" s="100">
        <v>1221174.43</v>
      </c>
      <c r="P88" s="100">
        <v>120000</v>
      </c>
      <c r="Q88" s="100">
        <v>929.22</v>
      </c>
      <c r="S88" s="100">
        <v>1434961.3</v>
      </c>
      <c r="T88" s="100">
        <v>23615</v>
      </c>
      <c r="U88" s="124">
        <v>2179691.2999999998</v>
      </c>
      <c r="W88" s="124">
        <v>10290</v>
      </c>
      <c r="X88" s="124">
        <v>569668.73</v>
      </c>
      <c r="Y88" s="124">
        <v>203430.84</v>
      </c>
      <c r="AA88" s="124">
        <v>54360</v>
      </c>
    </row>
    <row r="89" spans="1:28" x14ac:dyDescent="0.2">
      <c r="A89" s="56" t="s">
        <v>1854</v>
      </c>
      <c r="B89" s="123">
        <v>308062.67</v>
      </c>
      <c r="C89" s="123">
        <v>0</v>
      </c>
      <c r="D89" s="123">
        <v>401129.18</v>
      </c>
      <c r="E89" s="56">
        <v>1269138.01</v>
      </c>
      <c r="F89" s="56">
        <v>-803928.84</v>
      </c>
      <c r="G89" s="276">
        <v>0</v>
      </c>
      <c r="K89" s="56">
        <v>124684</v>
      </c>
      <c r="M89" s="56">
        <v>1291301.6499999999</v>
      </c>
      <c r="O89" s="100">
        <v>967388.7</v>
      </c>
      <c r="P89" s="100">
        <v>181699.64</v>
      </c>
      <c r="Q89" s="100">
        <v>405.11</v>
      </c>
      <c r="S89" s="100">
        <v>936130</v>
      </c>
      <c r="T89" s="100">
        <v>23215</v>
      </c>
      <c r="U89" s="124">
        <v>1659413</v>
      </c>
      <c r="W89" s="124">
        <v>3560</v>
      </c>
      <c r="X89" s="124">
        <v>436014.8</v>
      </c>
      <c r="Y89" s="124">
        <v>199756.28</v>
      </c>
    </row>
    <row r="90" spans="1:28" x14ac:dyDescent="0.2">
      <c r="A90" s="56" t="s">
        <v>1855</v>
      </c>
      <c r="B90" s="123">
        <v>192728.36</v>
      </c>
      <c r="C90" s="123">
        <v>16706.5</v>
      </c>
      <c r="D90" s="123">
        <v>39595.85</v>
      </c>
      <c r="E90" s="56">
        <v>312736.11</v>
      </c>
      <c r="F90" s="56">
        <v>85339.72</v>
      </c>
      <c r="G90" s="276">
        <v>0</v>
      </c>
      <c r="H90" s="276">
        <v>30483</v>
      </c>
      <c r="I90" s="276">
        <v>23215</v>
      </c>
      <c r="M90" s="56">
        <v>-77985</v>
      </c>
      <c r="N90" s="56">
        <v>1047464</v>
      </c>
      <c r="O90" s="100">
        <v>436211.24</v>
      </c>
      <c r="P90" s="100">
        <v>43975</v>
      </c>
      <c r="Q90" s="100">
        <v>347.03</v>
      </c>
      <c r="S90" s="100">
        <v>457480</v>
      </c>
      <c r="U90" s="124">
        <v>634970</v>
      </c>
      <c r="X90" s="124">
        <v>203993.36</v>
      </c>
      <c r="Y90" s="124">
        <v>103220.53</v>
      </c>
    </row>
    <row r="91" spans="1:28" x14ac:dyDescent="0.2">
      <c r="A91" s="56" t="s">
        <v>1856</v>
      </c>
      <c r="B91" s="123">
        <v>540739.14</v>
      </c>
      <c r="C91" s="123">
        <v>0</v>
      </c>
      <c r="D91" s="123">
        <v>268641.88</v>
      </c>
      <c r="E91" s="56">
        <v>8812772.0800000001</v>
      </c>
      <c r="F91" s="56">
        <v>201937.54</v>
      </c>
      <c r="G91" s="276">
        <v>21000</v>
      </c>
      <c r="H91" s="276">
        <v>46425</v>
      </c>
      <c r="I91" s="276">
        <v>231481</v>
      </c>
      <c r="J91" s="276">
        <v>0.27</v>
      </c>
      <c r="M91" s="56">
        <v>101619.83</v>
      </c>
      <c r="N91" s="56">
        <v>1215671.21</v>
      </c>
      <c r="O91" s="100">
        <v>1371820.84</v>
      </c>
      <c r="Q91" s="100">
        <v>802.79</v>
      </c>
      <c r="S91" s="100">
        <v>1720210</v>
      </c>
      <c r="U91" s="124">
        <v>2469420</v>
      </c>
      <c r="W91" s="124">
        <v>3760</v>
      </c>
      <c r="X91" s="124">
        <v>573476.74</v>
      </c>
      <c r="Y91" s="124">
        <v>215259.32</v>
      </c>
    </row>
    <row r="92" spans="1:28" x14ac:dyDescent="0.2">
      <c r="A92" s="56" t="s">
        <v>1857</v>
      </c>
      <c r="B92" s="123">
        <v>217201.92000000001</v>
      </c>
      <c r="C92" s="123">
        <v>34615</v>
      </c>
      <c r="D92" s="123">
        <v>27927.200000000001</v>
      </c>
      <c r="E92" s="56">
        <v>1141894.55</v>
      </c>
      <c r="F92" s="56">
        <v>96279.47</v>
      </c>
      <c r="G92" s="276">
        <v>23140</v>
      </c>
      <c r="H92" s="276">
        <v>20086.36</v>
      </c>
      <c r="I92" s="276">
        <v>18</v>
      </c>
      <c r="J92" s="276">
        <v>18.64</v>
      </c>
      <c r="K92" s="56">
        <v>23615</v>
      </c>
      <c r="L92" s="56">
        <v>-134642.35</v>
      </c>
      <c r="M92" s="56">
        <v>-138294.18</v>
      </c>
      <c r="N92" s="56">
        <v>1849378.08</v>
      </c>
      <c r="O92" s="100">
        <v>548083.24</v>
      </c>
      <c r="S92" s="100">
        <v>1139100</v>
      </c>
      <c r="T92" s="100">
        <v>382</v>
      </c>
      <c r="U92" s="124">
        <v>1315544</v>
      </c>
      <c r="X92" s="124">
        <v>314116.61</v>
      </c>
      <c r="Y92" s="124">
        <v>180448.04</v>
      </c>
    </row>
    <row r="93" spans="1:28" x14ac:dyDescent="0.2">
      <c r="A93" s="56" t="s">
        <v>1858</v>
      </c>
      <c r="B93" s="123">
        <v>227990</v>
      </c>
      <c r="C93" s="123">
        <v>23009.41</v>
      </c>
      <c r="D93" s="123">
        <v>33364.78</v>
      </c>
      <c r="E93" s="56">
        <v>1547055.34</v>
      </c>
      <c r="F93" s="56">
        <v>171848.37</v>
      </c>
      <c r="G93" s="276">
        <v>85990</v>
      </c>
      <c r="H93" s="276">
        <v>45001.71</v>
      </c>
      <c r="J93" s="276">
        <v>616.58000000000004</v>
      </c>
      <c r="M93" s="56">
        <v>2022714.19</v>
      </c>
      <c r="N93" s="56">
        <v>281440</v>
      </c>
      <c r="O93" s="100">
        <v>804888.91</v>
      </c>
      <c r="P93" s="100">
        <v>151279</v>
      </c>
      <c r="Q93" s="100">
        <v>674.93</v>
      </c>
      <c r="U93" s="124">
        <v>634340</v>
      </c>
      <c r="X93" s="124">
        <v>449851.69</v>
      </c>
      <c r="Y93" s="124">
        <v>283417.73</v>
      </c>
    </row>
    <row r="94" spans="1:28" x14ac:dyDescent="0.2">
      <c r="A94" s="56" t="s">
        <v>1859</v>
      </c>
      <c r="B94" s="123">
        <v>229411.29</v>
      </c>
      <c r="C94" s="123">
        <v>3880</v>
      </c>
      <c r="D94" s="123">
        <v>188960.43</v>
      </c>
      <c r="E94" s="56">
        <v>3453937.52</v>
      </c>
      <c r="F94" s="56">
        <v>577865.61</v>
      </c>
      <c r="G94" s="276">
        <v>0</v>
      </c>
      <c r="I94" s="276">
        <v>17916.5</v>
      </c>
      <c r="J94" s="276">
        <v>57.22</v>
      </c>
      <c r="M94" s="56">
        <v>-31164.560000000001</v>
      </c>
      <c r="N94" s="56">
        <v>2812906.16</v>
      </c>
      <c r="O94" s="100">
        <v>803799.49</v>
      </c>
      <c r="Q94" s="100">
        <v>623.6</v>
      </c>
      <c r="S94" s="100">
        <v>1690940</v>
      </c>
      <c r="U94" s="124">
        <v>1984621</v>
      </c>
      <c r="W94" s="124">
        <v>3954</v>
      </c>
      <c r="X94" s="124">
        <v>540016.79</v>
      </c>
      <c r="Y94" s="124">
        <v>384377.59999999998</v>
      </c>
    </row>
    <row r="95" spans="1:28" x14ac:dyDescent="0.2">
      <c r="A95" s="56" t="s">
        <v>1860</v>
      </c>
      <c r="B95" s="123">
        <v>235046.6</v>
      </c>
      <c r="C95" s="123">
        <v>485</v>
      </c>
      <c r="D95" s="123">
        <v>8093.39</v>
      </c>
      <c r="E95" s="56">
        <v>3267187.17</v>
      </c>
      <c r="F95" s="56">
        <v>108851.3</v>
      </c>
      <c r="G95" s="276">
        <v>91570</v>
      </c>
      <c r="H95" s="276">
        <v>250</v>
      </c>
      <c r="I95" s="276">
        <v>18395</v>
      </c>
      <c r="K95" s="56">
        <v>8108</v>
      </c>
      <c r="M95" s="56">
        <v>2829767.13</v>
      </c>
      <c r="N95" s="56">
        <v>1047464</v>
      </c>
      <c r="O95" s="100">
        <v>708902.08</v>
      </c>
      <c r="P95" s="100">
        <v>122600</v>
      </c>
      <c r="Q95" s="100">
        <v>599.49</v>
      </c>
      <c r="S95" s="100">
        <v>969190</v>
      </c>
      <c r="U95" s="124">
        <v>1384757</v>
      </c>
      <c r="W95" s="124">
        <v>14644</v>
      </c>
      <c r="X95" s="124">
        <v>570323.18000000005</v>
      </c>
      <c r="Y95" s="124">
        <v>190870.06</v>
      </c>
    </row>
    <row r="96" spans="1:28" x14ac:dyDescent="0.2">
      <c r="A96" s="56" t="s">
        <v>1861</v>
      </c>
      <c r="B96" s="123">
        <v>250490.55</v>
      </c>
      <c r="C96" s="123">
        <v>0</v>
      </c>
      <c r="D96" s="123">
        <v>55907.18</v>
      </c>
      <c r="E96" s="56">
        <v>1070962.96</v>
      </c>
      <c r="F96" s="56">
        <v>480857.42</v>
      </c>
      <c r="G96" s="276">
        <v>0</v>
      </c>
      <c r="I96" s="276">
        <v>23615</v>
      </c>
      <c r="M96" s="56">
        <v>1930818.93</v>
      </c>
      <c r="O96" s="100">
        <v>1542488.59</v>
      </c>
      <c r="P96" s="100">
        <v>190325</v>
      </c>
      <c r="Q96" s="100">
        <v>1344.14</v>
      </c>
      <c r="T96" s="100">
        <v>35000</v>
      </c>
      <c r="U96" s="124">
        <v>840380</v>
      </c>
      <c r="X96" s="124">
        <v>853618.87</v>
      </c>
      <c r="Y96" s="124">
        <v>102462.68</v>
      </c>
    </row>
    <row r="97" spans="1:28" x14ac:dyDescent="0.2">
      <c r="A97" s="56" t="s">
        <v>1862</v>
      </c>
      <c r="B97" s="123">
        <v>527305.98</v>
      </c>
      <c r="C97" s="123">
        <v>4260</v>
      </c>
      <c r="D97" s="123">
        <v>304385.59999999998</v>
      </c>
      <c r="E97" s="56">
        <v>904490.58</v>
      </c>
      <c r="F97" s="56">
        <v>3810.86</v>
      </c>
      <c r="G97" s="276">
        <v>217370</v>
      </c>
      <c r="J97" s="276">
        <v>1176.77</v>
      </c>
      <c r="M97" s="56">
        <v>-3676428.82</v>
      </c>
      <c r="N97" s="56">
        <v>613325.81999999995</v>
      </c>
      <c r="O97" s="100">
        <v>1102405.03</v>
      </c>
      <c r="Q97" s="100">
        <v>1153.5</v>
      </c>
      <c r="S97" s="100">
        <v>536250</v>
      </c>
      <c r="T97" s="100">
        <v>23615</v>
      </c>
      <c r="U97" s="124">
        <v>1423393</v>
      </c>
      <c r="W97" s="124">
        <v>26444</v>
      </c>
      <c r="X97" s="124">
        <v>391439.65</v>
      </c>
      <c r="Y97" s="124">
        <v>94375.43</v>
      </c>
    </row>
    <row r="98" spans="1:28" x14ac:dyDescent="0.2">
      <c r="A98" s="56" t="s">
        <v>1863</v>
      </c>
      <c r="B98" s="123">
        <v>493887.68</v>
      </c>
      <c r="C98" s="123">
        <v>0</v>
      </c>
      <c r="D98" s="123">
        <v>92504.65</v>
      </c>
      <c r="E98" s="56">
        <v>985030.2</v>
      </c>
      <c r="F98" s="56">
        <v>97986.84</v>
      </c>
      <c r="M98" s="56">
        <v>-419232.76</v>
      </c>
      <c r="N98" s="56">
        <v>1790978.12</v>
      </c>
      <c r="O98" s="100">
        <v>1213356.06</v>
      </c>
      <c r="P98" s="100">
        <v>49966</v>
      </c>
      <c r="Q98" s="100">
        <v>871.82</v>
      </c>
      <c r="S98" s="100">
        <v>1443944.7</v>
      </c>
      <c r="U98" s="124">
        <v>1866169.7</v>
      </c>
      <c r="W98" s="124">
        <v>21378</v>
      </c>
      <c r="X98" s="124">
        <v>467826.3</v>
      </c>
      <c r="Y98" s="124">
        <v>203430.76</v>
      </c>
      <c r="AB98" s="124">
        <v>596</v>
      </c>
    </row>
    <row r="99" spans="1:28" x14ac:dyDescent="0.2">
      <c r="A99" s="56" t="s">
        <v>1864</v>
      </c>
      <c r="B99" s="123">
        <v>751516.77</v>
      </c>
      <c r="C99" s="123">
        <v>70400</v>
      </c>
      <c r="D99" s="123">
        <v>49867.26</v>
      </c>
      <c r="E99" s="56">
        <v>4189914.78</v>
      </c>
      <c r="F99" s="56">
        <v>1386337.49</v>
      </c>
      <c r="G99" s="276">
        <v>0</v>
      </c>
      <c r="J99" s="276">
        <v>0</v>
      </c>
      <c r="K99" s="56">
        <v>20084</v>
      </c>
      <c r="M99" s="56">
        <v>-78734.27</v>
      </c>
      <c r="N99" s="56">
        <v>1047464</v>
      </c>
      <c r="O99" s="100">
        <v>1995629.16</v>
      </c>
      <c r="P99" s="100">
        <v>220879</v>
      </c>
      <c r="Q99" s="100">
        <v>1837.84</v>
      </c>
      <c r="S99" s="100">
        <v>1498010</v>
      </c>
      <c r="T99" s="100">
        <v>61950</v>
      </c>
      <c r="U99" s="124">
        <v>2299098.35</v>
      </c>
      <c r="X99" s="124">
        <v>943317.67</v>
      </c>
      <c r="Y99" s="124">
        <v>538169.02</v>
      </c>
    </row>
    <row r="100" spans="1:28" x14ac:dyDescent="0.2">
      <c r="A100" s="56" t="s">
        <v>1865</v>
      </c>
      <c r="B100" s="123">
        <v>241578.89</v>
      </c>
      <c r="C100" s="123">
        <v>0</v>
      </c>
      <c r="D100" s="123">
        <v>128469.79</v>
      </c>
      <c r="E100" s="56">
        <v>1057920.95</v>
      </c>
      <c r="F100" s="56">
        <v>157454.57</v>
      </c>
      <c r="G100" s="276">
        <v>12400</v>
      </c>
      <c r="I100" s="276">
        <v>40750</v>
      </c>
      <c r="J100" s="276">
        <v>57.67</v>
      </c>
      <c r="K100" s="56">
        <v>151225</v>
      </c>
      <c r="M100" s="56">
        <v>21775.33</v>
      </c>
      <c r="N100" s="56">
        <v>1768225.65</v>
      </c>
      <c r="O100" s="100">
        <v>1246408.6100000001</v>
      </c>
      <c r="P100" s="100">
        <v>70069</v>
      </c>
      <c r="Q100" s="100">
        <v>379.19</v>
      </c>
      <c r="T100" s="100">
        <v>21095</v>
      </c>
      <c r="U100" s="124">
        <v>597771</v>
      </c>
      <c r="W100" s="124">
        <v>27024</v>
      </c>
      <c r="X100" s="124">
        <v>522636.35</v>
      </c>
      <c r="Y100" s="124">
        <v>170626.46</v>
      </c>
    </row>
    <row r="101" spans="1:28" x14ac:dyDescent="0.2">
      <c r="A101" s="56" t="s">
        <v>1894</v>
      </c>
      <c r="B101" s="123">
        <v>309409.3</v>
      </c>
      <c r="C101" s="123">
        <v>0</v>
      </c>
      <c r="D101" s="123">
        <v>26957.66</v>
      </c>
      <c r="E101" s="56">
        <v>1008734.83</v>
      </c>
      <c r="F101" s="56">
        <v>119057.37</v>
      </c>
      <c r="N101" s="56">
        <v>1440650.38</v>
      </c>
      <c r="O101" s="100">
        <v>1099454.19</v>
      </c>
      <c r="P101" s="100">
        <v>173692</v>
      </c>
      <c r="Q101" s="100">
        <v>882.44</v>
      </c>
      <c r="S101" s="100">
        <v>1954370</v>
      </c>
      <c r="U101" s="124">
        <v>2465080</v>
      </c>
      <c r="W101" s="124">
        <v>9966</v>
      </c>
      <c r="X101" s="124">
        <v>788088.86</v>
      </c>
      <c r="Y101" s="124">
        <v>238247.21</v>
      </c>
    </row>
    <row r="102" spans="1:28" x14ac:dyDescent="0.2">
      <c r="A102" s="56" t="s">
        <v>1866</v>
      </c>
      <c r="B102" s="123">
        <v>175407.2</v>
      </c>
      <c r="C102" s="123">
        <v>0</v>
      </c>
      <c r="D102" s="123">
        <v>58594.01</v>
      </c>
      <c r="E102" s="56">
        <v>1616969.67</v>
      </c>
      <c r="F102" s="56">
        <v>415420.15</v>
      </c>
      <c r="J102" s="276">
        <v>233.64</v>
      </c>
      <c r="M102" s="56">
        <v>151263.67000000001</v>
      </c>
      <c r="N102" s="56">
        <v>2439714</v>
      </c>
      <c r="O102" s="100">
        <v>1045223.1</v>
      </c>
      <c r="P102" s="100">
        <v>280000</v>
      </c>
      <c r="Q102" s="100">
        <v>381.32</v>
      </c>
      <c r="S102" s="100">
        <v>1172310</v>
      </c>
      <c r="U102" s="124">
        <v>1337260</v>
      </c>
      <c r="W102" s="124">
        <v>5080</v>
      </c>
      <c r="X102" s="124">
        <v>749927.17</v>
      </c>
      <c r="Y102" s="124">
        <v>268024.63</v>
      </c>
    </row>
    <row r="103" spans="1:28" x14ac:dyDescent="0.2">
      <c r="A103" s="56" t="s">
        <v>1867</v>
      </c>
      <c r="B103" s="123">
        <v>542353.24</v>
      </c>
      <c r="C103" s="123">
        <v>0</v>
      </c>
      <c r="D103" s="123">
        <v>23525.27</v>
      </c>
      <c r="E103" s="56">
        <v>1190719.8400000001</v>
      </c>
      <c r="F103" s="56">
        <v>28974.57</v>
      </c>
      <c r="M103" s="56">
        <v>38801.699999999997</v>
      </c>
      <c r="N103" s="56">
        <v>3137825</v>
      </c>
      <c r="O103" s="100">
        <v>1388307.42</v>
      </c>
      <c r="Q103" s="100">
        <v>469.62</v>
      </c>
      <c r="U103" s="124">
        <v>435885</v>
      </c>
      <c r="V103" s="124">
        <v>19760</v>
      </c>
      <c r="X103" s="124">
        <v>447986.37</v>
      </c>
      <c r="Y103" s="124">
        <v>166820.84</v>
      </c>
      <c r="AB103" s="124">
        <v>44240</v>
      </c>
    </row>
    <row r="104" spans="1:28" ht="15" thickBot="1" x14ac:dyDescent="0.25">
      <c r="A104" s="56" t="s">
        <v>1870</v>
      </c>
      <c r="B104" s="123">
        <v>108803.13</v>
      </c>
      <c r="C104" s="123">
        <v>11180</v>
      </c>
      <c r="D104" s="123">
        <v>45713.54</v>
      </c>
      <c r="E104" s="56">
        <v>668598.43000000005</v>
      </c>
      <c r="F104" s="56">
        <v>434505.72</v>
      </c>
      <c r="G104" s="276">
        <v>0</v>
      </c>
      <c r="H104" s="276">
        <v>1289</v>
      </c>
      <c r="I104" s="276">
        <v>66600</v>
      </c>
      <c r="J104" s="276">
        <v>3671.74</v>
      </c>
      <c r="M104" s="56">
        <v>364872.33</v>
      </c>
      <c r="N104" s="56">
        <v>1499736.2</v>
      </c>
      <c r="O104" s="100">
        <v>1454155.37</v>
      </c>
      <c r="Q104" s="100">
        <v>208.75</v>
      </c>
      <c r="S104" s="100">
        <v>1239600</v>
      </c>
      <c r="U104" s="124">
        <v>1592118</v>
      </c>
      <c r="X104" s="124">
        <v>687811.75</v>
      </c>
      <c r="Y104" s="124">
        <v>167087.31</v>
      </c>
      <c r="AA104" s="124">
        <v>9</v>
      </c>
      <c r="AB104" s="124">
        <v>40500</v>
      </c>
    </row>
    <row r="105" spans="1:28" ht="15" thickBot="1" x14ac:dyDescent="0.25">
      <c r="A105" s="89" t="s">
        <v>789</v>
      </c>
    </row>
    <row r="106" spans="1:28" x14ac:dyDescent="0.2">
      <c r="A106" s="56" t="s">
        <v>1872</v>
      </c>
      <c r="B106" s="123">
        <v>275788.46000000002</v>
      </c>
      <c r="C106" s="123">
        <v>0</v>
      </c>
      <c r="D106" s="123">
        <v>84233.47</v>
      </c>
      <c r="E106" s="56">
        <v>971335.08</v>
      </c>
      <c r="F106" s="56">
        <v>382385.96</v>
      </c>
      <c r="J106" s="276">
        <v>34.85</v>
      </c>
      <c r="M106" s="56">
        <v>-1677.76</v>
      </c>
      <c r="N106" s="56">
        <v>1687514</v>
      </c>
      <c r="O106" s="100">
        <v>1729633.72</v>
      </c>
      <c r="Q106" s="100">
        <v>384.14</v>
      </c>
      <c r="U106" s="124">
        <v>411620</v>
      </c>
      <c r="X106" s="124">
        <v>439383.16</v>
      </c>
      <c r="Y106" s="124">
        <v>172847.28</v>
      </c>
      <c r="AB106" s="124">
        <v>50000</v>
      </c>
    </row>
    <row r="107" spans="1:28" x14ac:dyDescent="0.2">
      <c r="A107" s="56" t="s">
        <v>1874</v>
      </c>
      <c r="B107" s="123">
        <v>296406.78999999998</v>
      </c>
      <c r="C107" s="123">
        <v>0</v>
      </c>
      <c r="D107" s="123">
        <v>109493.5</v>
      </c>
      <c r="E107" s="56">
        <v>919361.77</v>
      </c>
      <c r="F107" s="56">
        <v>230208.69</v>
      </c>
      <c r="G107" s="276">
        <v>0</v>
      </c>
      <c r="H107" s="276">
        <v>2719.31</v>
      </c>
      <c r="J107" s="276">
        <v>248.67</v>
      </c>
      <c r="M107" s="56">
        <v>748</v>
      </c>
      <c r="N107" s="56">
        <v>4303318.3099999996</v>
      </c>
      <c r="O107" s="100">
        <v>1190548.5</v>
      </c>
      <c r="P107" s="100">
        <v>110040</v>
      </c>
      <c r="Q107" s="100">
        <v>409.74</v>
      </c>
      <c r="S107" s="100">
        <v>2192212</v>
      </c>
      <c r="T107" s="100">
        <v>30000</v>
      </c>
      <c r="U107" s="124">
        <v>2568125</v>
      </c>
      <c r="X107" s="124">
        <v>462522.69</v>
      </c>
      <c r="Y107" s="124">
        <v>111185.8</v>
      </c>
    </row>
    <row r="108" spans="1:28" x14ac:dyDescent="0.2">
      <c r="A108" s="56" t="s">
        <v>1875</v>
      </c>
      <c r="B108" s="123">
        <v>121091.73</v>
      </c>
      <c r="C108" s="123">
        <v>9596</v>
      </c>
      <c r="D108" s="123">
        <v>67144.789999999994</v>
      </c>
      <c r="E108" s="56">
        <v>773399.79</v>
      </c>
      <c r="F108" s="56">
        <v>193405.43</v>
      </c>
      <c r="G108" s="276">
        <v>0</v>
      </c>
      <c r="H108" s="276">
        <v>21819.66</v>
      </c>
      <c r="J108" s="276">
        <v>523.64</v>
      </c>
      <c r="M108" s="56">
        <v>-152</v>
      </c>
      <c r="N108" s="56">
        <v>2346487</v>
      </c>
      <c r="O108" s="100">
        <v>735369.73</v>
      </c>
      <c r="P108" s="100">
        <v>5000</v>
      </c>
      <c r="Q108" s="100">
        <v>477.98</v>
      </c>
      <c r="S108" s="100">
        <v>1247043.8999999999</v>
      </c>
      <c r="T108" s="100">
        <v>35200</v>
      </c>
      <c r="U108" s="124">
        <v>1326171.8999999999</v>
      </c>
      <c r="X108" s="124">
        <v>499288.75</v>
      </c>
      <c r="Y108" s="124">
        <v>171924.13</v>
      </c>
      <c r="AB108" s="124">
        <v>2000</v>
      </c>
    </row>
    <row r="109" spans="1:28" x14ac:dyDescent="0.2">
      <c r="A109" s="56" t="s">
        <v>1876</v>
      </c>
      <c r="B109" s="123">
        <v>144567.84</v>
      </c>
      <c r="C109" s="123">
        <v>9796</v>
      </c>
      <c r="D109" s="123">
        <v>65164.71</v>
      </c>
      <c r="E109" s="56">
        <v>1139530.3999999999</v>
      </c>
      <c r="F109" s="56">
        <v>218505.52</v>
      </c>
      <c r="G109" s="276">
        <v>3000</v>
      </c>
      <c r="H109" s="276">
        <v>30751.13</v>
      </c>
      <c r="J109" s="276">
        <v>180.04</v>
      </c>
      <c r="M109" s="56">
        <v>-24142</v>
      </c>
      <c r="N109" s="56">
        <v>2125037.4300000002</v>
      </c>
      <c r="O109" s="100">
        <v>981562.05</v>
      </c>
      <c r="Q109" s="100">
        <v>604.57000000000005</v>
      </c>
      <c r="S109" s="100">
        <v>561695.19999999995</v>
      </c>
      <c r="T109" s="100">
        <v>467180</v>
      </c>
      <c r="U109" s="124">
        <v>1038353.2</v>
      </c>
      <c r="X109" s="124">
        <v>726047.11</v>
      </c>
      <c r="Y109" s="124">
        <v>174643.45</v>
      </c>
      <c r="AB109" s="124">
        <v>111134.1</v>
      </c>
    </row>
    <row r="110" spans="1:28" x14ac:dyDescent="0.2">
      <c r="A110" s="56" t="s">
        <v>1877</v>
      </c>
      <c r="B110" s="123">
        <v>351380.35</v>
      </c>
      <c r="C110" s="123">
        <v>5148</v>
      </c>
      <c r="D110" s="123">
        <v>84001.71</v>
      </c>
      <c r="E110" s="56">
        <v>325180.17</v>
      </c>
      <c r="F110" s="56">
        <v>168641.66</v>
      </c>
      <c r="G110" s="276">
        <v>0</v>
      </c>
      <c r="H110" s="276">
        <v>32300</v>
      </c>
      <c r="J110" s="276">
        <v>1086.3</v>
      </c>
      <c r="N110" s="56">
        <v>1196485.3400000001</v>
      </c>
      <c r="O110" s="100">
        <v>880466.96</v>
      </c>
      <c r="Q110" s="100">
        <v>1044.1300000000001</v>
      </c>
      <c r="S110" s="100">
        <v>877800</v>
      </c>
      <c r="T110" s="100">
        <v>573000</v>
      </c>
      <c r="U110" s="124">
        <v>1494130</v>
      </c>
      <c r="X110" s="124">
        <v>680661.08</v>
      </c>
      <c r="Y110" s="124">
        <v>101005.94</v>
      </c>
      <c r="AB110" s="124">
        <v>4950</v>
      </c>
    </row>
    <row r="111" spans="1:28" x14ac:dyDescent="0.2">
      <c r="A111" s="56" t="s">
        <v>1895</v>
      </c>
      <c r="B111" s="123">
        <v>64124.54</v>
      </c>
      <c r="C111" s="123">
        <v>10226</v>
      </c>
      <c r="D111" s="123">
        <v>7505.48</v>
      </c>
      <c r="E111" s="56">
        <v>620973.56999999995</v>
      </c>
      <c r="F111" s="56">
        <v>162703.64000000001</v>
      </c>
      <c r="J111" s="276">
        <v>0</v>
      </c>
      <c r="M111" s="56">
        <v>-238.36</v>
      </c>
      <c r="N111" s="56">
        <v>1169693.49</v>
      </c>
      <c r="O111" s="100">
        <v>659523.07999999996</v>
      </c>
      <c r="P111" s="100">
        <v>4000</v>
      </c>
      <c r="Q111" s="100">
        <v>252.9</v>
      </c>
      <c r="S111" s="100">
        <v>798616.5</v>
      </c>
      <c r="U111" s="124">
        <v>903680.5</v>
      </c>
      <c r="W111" s="124">
        <v>1504</v>
      </c>
      <c r="X111" s="124">
        <v>386541.92</v>
      </c>
      <c r="Y111" s="124">
        <v>170537.35</v>
      </c>
    </row>
    <row r="112" spans="1:28" x14ac:dyDescent="0.2">
      <c r="A112" s="56" t="s">
        <v>1878</v>
      </c>
      <c r="B112" s="123">
        <v>1081851.21</v>
      </c>
      <c r="C112" s="123">
        <v>33000</v>
      </c>
      <c r="D112" s="123">
        <v>112375.92</v>
      </c>
      <c r="E112" s="56">
        <v>1565958.53</v>
      </c>
      <c r="F112" s="56">
        <v>182405.67</v>
      </c>
      <c r="G112" s="276">
        <v>0</v>
      </c>
      <c r="J112" s="276">
        <v>148.74</v>
      </c>
      <c r="L112" s="56">
        <v>1809812.26</v>
      </c>
      <c r="M112" s="56">
        <v>-1388</v>
      </c>
      <c r="N112" s="56">
        <v>620039.24</v>
      </c>
      <c r="O112" s="100">
        <v>1839626.99</v>
      </c>
      <c r="P112" s="100">
        <v>196000</v>
      </c>
      <c r="Q112" s="100">
        <v>966.5</v>
      </c>
      <c r="S112" s="100">
        <v>1225851.8999999999</v>
      </c>
      <c r="T112" s="100">
        <v>767203</v>
      </c>
      <c r="U112" s="124">
        <v>1641106.9</v>
      </c>
      <c r="X112" s="124">
        <v>1199458.1200000001</v>
      </c>
      <c r="Y112" s="124">
        <v>237474.65</v>
      </c>
    </row>
    <row r="113" spans="1:28" x14ac:dyDescent="0.2">
      <c r="A113" s="56" t="s">
        <v>1879</v>
      </c>
      <c r="B113" s="123">
        <v>471495.35</v>
      </c>
      <c r="C113" s="123">
        <v>0</v>
      </c>
      <c r="D113" s="123">
        <v>13129.29</v>
      </c>
      <c r="E113" s="56">
        <v>717165.44</v>
      </c>
      <c r="F113" s="56">
        <v>243267.61</v>
      </c>
      <c r="I113" s="276">
        <v>189875</v>
      </c>
      <c r="J113" s="276">
        <v>6.9</v>
      </c>
      <c r="L113" s="56">
        <v>-1838496.71</v>
      </c>
      <c r="M113" s="56">
        <v>605.6</v>
      </c>
      <c r="N113" s="56">
        <v>3271774.09</v>
      </c>
      <c r="O113" s="100">
        <v>1992785.75</v>
      </c>
      <c r="Q113" s="100">
        <v>898.56</v>
      </c>
      <c r="S113" s="100">
        <v>1182200</v>
      </c>
      <c r="T113" s="100">
        <v>54500</v>
      </c>
      <c r="U113" s="124">
        <v>1869746</v>
      </c>
      <c r="W113" s="124">
        <v>14765</v>
      </c>
      <c r="X113" s="124">
        <v>1142187.19</v>
      </c>
      <c r="Y113" s="124">
        <v>192058.31</v>
      </c>
      <c r="Z113" s="124">
        <v>7601</v>
      </c>
      <c r="AB113" s="124">
        <v>50000</v>
      </c>
    </row>
    <row r="114" spans="1:28" x14ac:dyDescent="0.2">
      <c r="A114" s="56" t="s">
        <v>1880</v>
      </c>
      <c r="B114" s="123">
        <v>421409.93</v>
      </c>
      <c r="C114" s="123">
        <v>11240</v>
      </c>
      <c r="D114" s="123">
        <v>47864.7</v>
      </c>
      <c r="E114" s="56">
        <v>384189.88</v>
      </c>
      <c r="F114" s="56">
        <v>238747.35</v>
      </c>
      <c r="I114" s="276">
        <v>73800</v>
      </c>
      <c r="J114" s="276">
        <v>0</v>
      </c>
      <c r="L114" s="56">
        <v>-194462.51</v>
      </c>
      <c r="M114" s="56">
        <v>422493.47</v>
      </c>
      <c r="N114" s="56">
        <v>679737.85</v>
      </c>
      <c r="O114" s="100">
        <v>1212414.81</v>
      </c>
      <c r="P114" s="100">
        <v>53597</v>
      </c>
      <c r="Q114" s="100">
        <v>861.77</v>
      </c>
      <c r="S114" s="100">
        <v>685860</v>
      </c>
      <c r="U114" s="124">
        <v>1106180</v>
      </c>
      <c r="X114" s="124">
        <v>510576.79</v>
      </c>
      <c r="Y114" s="124">
        <v>45782.74</v>
      </c>
      <c r="Z114" s="124">
        <v>325</v>
      </c>
      <c r="AB114" s="124">
        <v>80000</v>
      </c>
    </row>
    <row r="115" spans="1:28" x14ac:dyDescent="0.2">
      <c r="A115" s="56" t="s">
        <v>1881</v>
      </c>
      <c r="B115" s="123">
        <v>702989.35</v>
      </c>
      <c r="C115" s="123">
        <v>58052</v>
      </c>
      <c r="D115" s="123">
        <v>42767.29</v>
      </c>
      <c r="E115" s="56">
        <v>1050702.22</v>
      </c>
      <c r="F115" s="56">
        <v>335657.92</v>
      </c>
      <c r="J115" s="276">
        <v>0</v>
      </c>
      <c r="L115" s="56">
        <v>94098.6</v>
      </c>
      <c r="N115" s="56">
        <v>1731639.01</v>
      </c>
      <c r="O115" s="100">
        <v>1920916.29</v>
      </c>
      <c r="P115" s="100">
        <v>477208</v>
      </c>
      <c r="Q115" s="100">
        <v>605.70000000000005</v>
      </c>
      <c r="S115" s="100">
        <v>1162220</v>
      </c>
      <c r="U115" s="124">
        <v>1801040</v>
      </c>
      <c r="X115" s="124">
        <v>751680.57</v>
      </c>
      <c r="Y115" s="124">
        <v>204855.25</v>
      </c>
    </row>
    <row r="116" spans="1:28" x14ac:dyDescent="0.2">
      <c r="A116" s="56" t="s">
        <v>1882</v>
      </c>
      <c r="B116" s="123">
        <v>132479.67000000001</v>
      </c>
      <c r="C116" s="123">
        <v>0</v>
      </c>
      <c r="D116" s="123">
        <v>23143.79</v>
      </c>
      <c r="E116" s="56">
        <v>359091.4</v>
      </c>
      <c r="F116" s="56">
        <v>337302.8</v>
      </c>
      <c r="G116" s="276">
        <v>800</v>
      </c>
      <c r="I116" s="276">
        <v>5400</v>
      </c>
      <c r="L116" s="56">
        <v>-1502847.15</v>
      </c>
      <c r="N116" s="56">
        <v>2353915.73</v>
      </c>
      <c r="O116" s="100">
        <v>685911.28</v>
      </c>
      <c r="Q116" s="100">
        <v>313.37</v>
      </c>
      <c r="S116" s="100">
        <v>588390</v>
      </c>
      <c r="U116" s="124">
        <v>665390</v>
      </c>
      <c r="W116" s="124">
        <v>2316</v>
      </c>
      <c r="X116" s="124">
        <v>396437.93</v>
      </c>
      <c r="Y116" s="124">
        <v>147388.64000000001</v>
      </c>
      <c r="Z116" s="124">
        <v>8554</v>
      </c>
    </row>
    <row r="117" spans="1:28" x14ac:dyDescent="0.2">
      <c r="A117" s="56" t="s">
        <v>1883</v>
      </c>
      <c r="B117" s="123">
        <v>738006.87</v>
      </c>
      <c r="C117" s="123">
        <v>0</v>
      </c>
      <c r="D117" s="123">
        <v>33469.46</v>
      </c>
      <c r="E117" s="56">
        <v>2469226.0499999998</v>
      </c>
      <c r="F117" s="56">
        <v>294799.21999999997</v>
      </c>
      <c r="G117" s="276">
        <v>0</v>
      </c>
      <c r="I117" s="276">
        <v>617292</v>
      </c>
      <c r="J117" s="276">
        <v>85.98</v>
      </c>
      <c r="K117" s="56">
        <v>30000</v>
      </c>
      <c r="L117" s="56">
        <v>1966300.8</v>
      </c>
      <c r="M117" s="56">
        <v>6700</v>
      </c>
      <c r="N117" s="56">
        <v>1221990.08</v>
      </c>
      <c r="O117" s="100">
        <v>2364720.19</v>
      </c>
      <c r="Q117" s="100">
        <v>581.46</v>
      </c>
      <c r="S117" s="100">
        <v>1686219</v>
      </c>
      <c r="U117" s="124">
        <v>2823532</v>
      </c>
      <c r="W117" s="124">
        <v>36625.99</v>
      </c>
      <c r="X117" s="124">
        <v>1096694.8700000001</v>
      </c>
      <c r="Y117" s="124">
        <v>282680.2</v>
      </c>
      <c r="AB117" s="124">
        <v>30052.71</v>
      </c>
    </row>
    <row r="118" spans="1:28" x14ac:dyDescent="0.2">
      <c r="A118" s="56" t="s">
        <v>1884</v>
      </c>
      <c r="B118" s="123">
        <v>515056.66</v>
      </c>
      <c r="C118" s="123">
        <v>12212</v>
      </c>
      <c r="D118" s="123">
        <v>65782.83</v>
      </c>
      <c r="E118" s="56">
        <v>1042789.64</v>
      </c>
      <c r="F118" s="56">
        <v>65982.259999999995</v>
      </c>
      <c r="H118" s="276">
        <v>62980</v>
      </c>
      <c r="I118" s="276">
        <v>60400</v>
      </c>
      <c r="J118" s="276">
        <v>5671</v>
      </c>
      <c r="M118" s="56">
        <v>271152.18</v>
      </c>
      <c r="N118" s="56">
        <v>1488507.55</v>
      </c>
      <c r="O118" s="100">
        <v>1235072.5900000001</v>
      </c>
      <c r="P118" s="100">
        <v>53252</v>
      </c>
      <c r="Q118" s="100">
        <v>665.44</v>
      </c>
      <c r="S118" s="100">
        <v>956516.5</v>
      </c>
      <c r="U118" s="124">
        <v>1359456.5</v>
      </c>
      <c r="X118" s="124">
        <v>483948.36</v>
      </c>
      <c r="Y118" s="124">
        <v>154268.69</v>
      </c>
      <c r="Z118" s="124">
        <v>12396</v>
      </c>
    </row>
    <row r="119" spans="1:28" x14ac:dyDescent="0.2">
      <c r="A119" s="56" t="s">
        <v>1885</v>
      </c>
      <c r="B119" s="123">
        <v>676948.31</v>
      </c>
      <c r="C119" s="123">
        <v>122024</v>
      </c>
      <c r="D119" s="123">
        <v>61550.11</v>
      </c>
      <c r="E119" s="56">
        <v>677711.48</v>
      </c>
      <c r="F119" s="56">
        <v>175761.04</v>
      </c>
      <c r="H119" s="276">
        <v>32600</v>
      </c>
      <c r="I119" s="276">
        <v>286668</v>
      </c>
      <c r="J119" s="276">
        <v>0</v>
      </c>
      <c r="M119" s="56">
        <v>-19500</v>
      </c>
      <c r="O119" s="100">
        <v>867040.59</v>
      </c>
      <c r="Q119" s="100">
        <v>585.82000000000005</v>
      </c>
      <c r="S119" s="100">
        <v>844320</v>
      </c>
      <c r="U119" s="124">
        <v>1097080</v>
      </c>
      <c r="W119" s="124">
        <v>4064</v>
      </c>
      <c r="X119" s="124">
        <v>507722.6</v>
      </c>
      <c r="Y119" s="124">
        <v>126328.47</v>
      </c>
    </row>
    <row r="120" spans="1:28" x14ac:dyDescent="0.2">
      <c r="A120" s="56" t="s">
        <v>1886</v>
      </c>
      <c r="B120" s="123">
        <v>892501.45</v>
      </c>
      <c r="C120" s="123">
        <v>142500</v>
      </c>
      <c r="D120" s="123">
        <v>4570</v>
      </c>
      <c r="E120" s="56">
        <v>606486.92000000004</v>
      </c>
      <c r="F120" s="56">
        <v>41368.550000000003</v>
      </c>
      <c r="H120" s="276">
        <v>33880.550000000003</v>
      </c>
      <c r="I120" s="276">
        <v>194662</v>
      </c>
      <c r="J120" s="276">
        <v>6340.4</v>
      </c>
      <c r="M120" s="56">
        <v>62537.74</v>
      </c>
      <c r="N120" s="56">
        <v>1693308.65</v>
      </c>
      <c r="O120" s="100">
        <v>1191268.28</v>
      </c>
      <c r="Q120" s="100">
        <v>957.13</v>
      </c>
      <c r="S120" s="100">
        <v>1298040.02</v>
      </c>
      <c r="T120" s="100">
        <v>60</v>
      </c>
      <c r="U120" s="124">
        <v>1518440.02</v>
      </c>
      <c r="W120" s="124">
        <v>12364.7</v>
      </c>
      <c r="X120" s="124">
        <v>596099.11</v>
      </c>
      <c r="Y120" s="124">
        <v>150541.74</v>
      </c>
      <c r="Z120" s="124">
        <v>13731</v>
      </c>
    </row>
    <row r="121" spans="1:28" x14ac:dyDescent="0.2">
      <c r="A121" s="56" t="s">
        <v>1887</v>
      </c>
      <c r="B121" s="123">
        <v>312103.62</v>
      </c>
      <c r="C121" s="123">
        <v>166424</v>
      </c>
      <c r="D121" s="123">
        <v>137179.75</v>
      </c>
      <c r="E121" s="56">
        <v>1098974.42</v>
      </c>
      <c r="F121" s="56">
        <v>89720.08</v>
      </c>
      <c r="H121" s="276">
        <v>381344.12</v>
      </c>
      <c r="J121" s="276">
        <v>20</v>
      </c>
      <c r="M121" s="56">
        <v>-66029.259999999995</v>
      </c>
      <c r="O121" s="100">
        <v>1154505.51</v>
      </c>
      <c r="Q121" s="100">
        <v>609.55999999999995</v>
      </c>
      <c r="S121" s="100">
        <v>918018.1</v>
      </c>
      <c r="T121" s="100">
        <v>5000</v>
      </c>
      <c r="U121" s="124">
        <v>1187838.1000000001</v>
      </c>
      <c r="X121" s="124">
        <v>534445.27</v>
      </c>
      <c r="Y121" s="124">
        <v>244173.2</v>
      </c>
    </row>
    <row r="122" spans="1:28" x14ac:dyDescent="0.2">
      <c r="A122" s="56" t="s">
        <v>1888</v>
      </c>
      <c r="B122" s="123">
        <v>291717.39</v>
      </c>
      <c r="C122" s="123">
        <v>50318</v>
      </c>
      <c r="D122" s="123">
        <v>79117.97</v>
      </c>
      <c r="E122" s="56">
        <v>329122.34000000003</v>
      </c>
      <c r="F122" s="56">
        <v>31253.71</v>
      </c>
      <c r="H122" s="276">
        <v>51439.26</v>
      </c>
      <c r="I122" s="276">
        <v>50000</v>
      </c>
      <c r="J122" s="276">
        <v>2449</v>
      </c>
      <c r="M122" s="56">
        <v>139389.5</v>
      </c>
      <c r="O122" s="100">
        <v>1025700.62</v>
      </c>
      <c r="Q122" s="100">
        <v>346.68</v>
      </c>
      <c r="S122" s="100">
        <v>802697.9</v>
      </c>
      <c r="U122" s="124">
        <v>1233607.8999999999</v>
      </c>
      <c r="X122" s="124">
        <v>396185.39</v>
      </c>
      <c r="Y122" s="124">
        <v>60890.63</v>
      </c>
    </row>
    <row r="123" spans="1:28" x14ac:dyDescent="0.2">
      <c r="A123" s="56" t="s">
        <v>1896</v>
      </c>
      <c r="B123" s="123">
        <v>400319</v>
      </c>
      <c r="C123" s="123">
        <v>108918</v>
      </c>
      <c r="D123" s="123">
        <v>75275.41</v>
      </c>
      <c r="E123" s="56">
        <v>715127.66</v>
      </c>
      <c r="F123" s="56">
        <v>105653.75</v>
      </c>
      <c r="H123" s="276">
        <v>227934.99</v>
      </c>
      <c r="J123" s="276">
        <v>1181.3900000000001</v>
      </c>
      <c r="M123" s="56">
        <v>17401.240000000002</v>
      </c>
      <c r="N123" s="56">
        <v>2439641.09</v>
      </c>
      <c r="O123" s="100">
        <v>581773.27</v>
      </c>
      <c r="P123" s="100">
        <v>47754.52</v>
      </c>
      <c r="Q123" s="100">
        <v>602.05999999999995</v>
      </c>
      <c r="S123" s="100">
        <v>1318060</v>
      </c>
      <c r="T123" s="100">
        <v>4000</v>
      </c>
      <c r="U123" s="124">
        <v>1387060</v>
      </c>
      <c r="W123" s="124">
        <v>9435</v>
      </c>
      <c r="X123" s="124">
        <v>483131.55</v>
      </c>
      <c r="Y123" s="124">
        <v>90876.57</v>
      </c>
    </row>
    <row r="124" spans="1:28" x14ac:dyDescent="0.2">
      <c r="A124" s="56" t="s">
        <v>1898</v>
      </c>
      <c r="B124" s="123">
        <v>492651.82</v>
      </c>
      <c r="C124" s="123">
        <v>60312</v>
      </c>
      <c r="D124" s="123">
        <v>127148.94</v>
      </c>
      <c r="E124" s="56">
        <v>829140.5</v>
      </c>
      <c r="F124" s="56">
        <v>122225.19</v>
      </c>
      <c r="H124" s="276">
        <v>30497.26</v>
      </c>
      <c r="I124" s="276">
        <v>120550</v>
      </c>
      <c r="J124" s="276">
        <v>3868.01</v>
      </c>
      <c r="M124" s="56">
        <v>1000</v>
      </c>
      <c r="N124" s="56">
        <v>3028722.67</v>
      </c>
      <c r="O124" s="100">
        <v>990129.85</v>
      </c>
      <c r="Q124" s="100">
        <v>627.53</v>
      </c>
      <c r="S124" s="100">
        <v>1291836.8</v>
      </c>
      <c r="U124" s="124">
        <v>1589046.8</v>
      </c>
      <c r="X124" s="124">
        <v>472270.4</v>
      </c>
      <c r="Y124" s="124">
        <v>182284.5</v>
      </c>
      <c r="Z124" s="124">
        <v>10312.5</v>
      </c>
    </row>
    <row r="125" spans="1:28" x14ac:dyDescent="0.2">
      <c r="A125" s="56" t="s">
        <v>1900</v>
      </c>
      <c r="B125" s="123">
        <v>163513.38</v>
      </c>
      <c r="C125" s="123">
        <v>92000</v>
      </c>
      <c r="D125" s="123">
        <v>25186.51</v>
      </c>
      <c r="E125" s="56">
        <v>1080996.57</v>
      </c>
      <c r="F125" s="56">
        <v>128180.83</v>
      </c>
      <c r="H125" s="276">
        <v>24900.52</v>
      </c>
      <c r="I125" s="276">
        <v>50000</v>
      </c>
      <c r="J125" s="276">
        <v>0</v>
      </c>
      <c r="N125" s="56">
        <v>3118920.11</v>
      </c>
      <c r="O125" s="100">
        <v>664540.38</v>
      </c>
      <c r="Q125" s="100">
        <v>203.37</v>
      </c>
      <c r="S125" s="100">
        <v>1223124.3</v>
      </c>
      <c r="U125" s="124">
        <v>1421964.3</v>
      </c>
      <c r="X125" s="124">
        <v>337961.23</v>
      </c>
      <c r="Y125" s="124">
        <v>234862.01</v>
      </c>
    </row>
    <row r="126" spans="1:28" x14ac:dyDescent="0.2">
      <c r="A126" s="56" t="s">
        <v>1868</v>
      </c>
      <c r="B126" s="123">
        <v>516038.49</v>
      </c>
      <c r="C126" s="123">
        <v>52700</v>
      </c>
      <c r="D126" s="123">
        <v>17795.95</v>
      </c>
      <c r="E126" s="56">
        <v>997527.25</v>
      </c>
      <c r="F126" s="56">
        <v>216288.91</v>
      </c>
      <c r="H126" s="276">
        <v>166605.38</v>
      </c>
      <c r="J126" s="276">
        <v>1657.37</v>
      </c>
      <c r="K126" s="56">
        <v>85640</v>
      </c>
      <c r="L126" s="56">
        <v>1487575.93</v>
      </c>
      <c r="M126" s="56">
        <v>-1116.5899999999999</v>
      </c>
      <c r="O126" s="100">
        <v>1564830.2</v>
      </c>
      <c r="P126" s="100">
        <v>54740</v>
      </c>
      <c r="Q126" s="100">
        <v>1168.4100000000001</v>
      </c>
      <c r="S126" s="100">
        <v>1707884</v>
      </c>
      <c r="T126" s="100">
        <v>358660</v>
      </c>
      <c r="U126" s="124">
        <v>2608280</v>
      </c>
      <c r="X126" s="124">
        <v>659658.25</v>
      </c>
      <c r="Y126" s="124">
        <v>201123.77</v>
      </c>
    </row>
    <row r="127" spans="1:28" x14ac:dyDescent="0.2">
      <c r="A127" s="56" t="s">
        <v>1869</v>
      </c>
      <c r="B127" s="123">
        <v>537498.96</v>
      </c>
      <c r="C127" s="123">
        <v>35200</v>
      </c>
      <c r="D127" s="123">
        <v>27888.67</v>
      </c>
      <c r="E127" s="56">
        <v>285756.21999999997</v>
      </c>
      <c r="F127" s="56">
        <v>218753.54</v>
      </c>
      <c r="G127" s="276">
        <v>0</v>
      </c>
      <c r="H127" s="276">
        <v>97056.7</v>
      </c>
      <c r="J127" s="276">
        <v>30.84</v>
      </c>
      <c r="K127" s="56">
        <v>123005</v>
      </c>
      <c r="L127" s="56">
        <v>439121.15</v>
      </c>
      <c r="M127" s="56">
        <v>8370</v>
      </c>
      <c r="O127" s="100">
        <v>1356694.21</v>
      </c>
      <c r="Q127" s="100">
        <v>1109.54</v>
      </c>
      <c r="S127" s="100">
        <v>1260939</v>
      </c>
      <c r="T127" s="100">
        <v>231600</v>
      </c>
      <c r="U127" s="124">
        <v>1680309</v>
      </c>
      <c r="X127" s="124">
        <v>523129.91</v>
      </c>
      <c r="Y127" s="124">
        <v>98240.89</v>
      </c>
      <c r="AB127" s="124">
        <v>60000</v>
      </c>
    </row>
    <row r="128" spans="1:28" x14ac:dyDescent="0.2">
      <c r="A128" s="56" t="s">
        <v>1871</v>
      </c>
      <c r="B128" s="123">
        <v>497895.92</v>
      </c>
      <c r="C128" s="123">
        <v>71700</v>
      </c>
      <c r="D128" s="123">
        <v>8508</v>
      </c>
      <c r="E128" s="56">
        <v>5272210.0599999996</v>
      </c>
      <c r="F128" s="56">
        <v>107696.94</v>
      </c>
      <c r="G128" s="276">
        <v>0</v>
      </c>
      <c r="H128" s="276">
        <v>261300.21</v>
      </c>
      <c r="J128" s="276">
        <v>67.72</v>
      </c>
      <c r="K128" s="56">
        <v>58620</v>
      </c>
      <c r="L128" s="56">
        <v>5616660</v>
      </c>
      <c r="M128" s="56">
        <v>-37.299999999999997</v>
      </c>
      <c r="O128" s="100">
        <v>1794488.81</v>
      </c>
      <c r="Q128" s="100">
        <v>838.25</v>
      </c>
      <c r="S128" s="100">
        <v>1500505.8</v>
      </c>
      <c r="T128" s="100">
        <v>570700</v>
      </c>
      <c r="U128" s="124">
        <v>2329099.7999999998</v>
      </c>
      <c r="X128" s="124">
        <v>538228.18000000005</v>
      </c>
      <c r="Y128" s="124">
        <v>441010.04</v>
      </c>
      <c r="AB128" s="124">
        <v>86000</v>
      </c>
    </row>
    <row r="129" spans="1:25" x14ac:dyDescent="0.2">
      <c r="A129" s="56" t="s">
        <v>1873</v>
      </c>
      <c r="B129" s="123">
        <v>553954</v>
      </c>
      <c r="C129" s="123">
        <v>149680</v>
      </c>
      <c r="D129" s="123">
        <v>0</v>
      </c>
      <c r="E129" s="56">
        <v>415273.78</v>
      </c>
      <c r="F129" s="56">
        <v>170963.05</v>
      </c>
      <c r="H129" s="276">
        <v>82795.95</v>
      </c>
      <c r="J129" s="276">
        <v>445.95</v>
      </c>
      <c r="K129" s="56">
        <v>155940</v>
      </c>
      <c r="L129" s="56">
        <v>809478.12</v>
      </c>
      <c r="M129" s="56">
        <v>27955.13</v>
      </c>
      <c r="O129" s="100">
        <v>1022247.7</v>
      </c>
      <c r="P129" s="100">
        <v>21420</v>
      </c>
      <c r="Q129" s="100">
        <v>1088.3399999999999</v>
      </c>
      <c r="S129" s="100">
        <v>820553.5</v>
      </c>
      <c r="T129" s="100">
        <v>224400</v>
      </c>
      <c r="U129" s="124">
        <v>1363009.5</v>
      </c>
      <c r="X129" s="124">
        <v>360187.22</v>
      </c>
      <c r="Y129" s="124">
        <v>59422.14</v>
      </c>
    </row>
    <row r="130" spans="1:25" x14ac:dyDescent="0.2">
      <c r="A130" s="56" t="s">
        <v>1899</v>
      </c>
      <c r="B130" s="123">
        <v>250455.38</v>
      </c>
      <c r="C130" s="123">
        <v>36800</v>
      </c>
      <c r="D130" s="123">
        <v>10905.16</v>
      </c>
      <c r="E130" s="56">
        <v>501014.56</v>
      </c>
      <c r="F130" s="56">
        <v>70452.78</v>
      </c>
      <c r="G130" s="276">
        <v>0</v>
      </c>
      <c r="H130" s="276">
        <v>133363.68</v>
      </c>
      <c r="J130" s="276">
        <v>635.75</v>
      </c>
      <c r="K130" s="56">
        <v>37300</v>
      </c>
      <c r="L130" s="56">
        <v>898661.6</v>
      </c>
      <c r="M130" s="56">
        <v>-16811.47</v>
      </c>
      <c r="O130" s="100">
        <v>789078.48</v>
      </c>
      <c r="Q130" s="100">
        <v>623.35</v>
      </c>
      <c r="S130" s="100">
        <v>698793</v>
      </c>
      <c r="T130" s="100">
        <v>143900</v>
      </c>
      <c r="U130" s="124">
        <v>1121813</v>
      </c>
      <c r="X130" s="124">
        <v>544867.31000000006</v>
      </c>
      <c r="Y130" s="124">
        <v>124576.45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L130"/>
  <sheetViews>
    <sheetView topLeftCell="A87" zoomScale="80" zoomScaleNormal="80" workbookViewId="0">
      <selection activeCell="A105" sqref="A105:XFD105"/>
    </sheetView>
  </sheetViews>
  <sheetFormatPr defaultColWidth="9" defaultRowHeight="14.25" x14ac:dyDescent="0.2"/>
  <cols>
    <col min="1" max="1" width="6.5" style="50" customWidth="1"/>
    <col min="2" max="2" width="8.625" style="50" customWidth="1"/>
    <col min="3" max="3" width="6.5" style="57" customWidth="1"/>
    <col min="4" max="4" width="26.625" style="57" customWidth="1"/>
    <col min="5" max="5" width="27.875" style="266" customWidth="1"/>
    <col min="6" max="6" width="34.875" style="123" bestFit="1" customWidth="1"/>
    <col min="7" max="7" width="33.875" style="123" bestFit="1" customWidth="1"/>
    <col min="8" max="8" width="25.5" style="123" bestFit="1" customWidth="1"/>
    <col min="9" max="10" width="17" style="266" bestFit="1" customWidth="1"/>
    <col min="11" max="11" width="19.125" style="276" bestFit="1" customWidth="1"/>
    <col min="12" max="12" width="21" style="276" bestFit="1" customWidth="1"/>
    <col min="13" max="13" width="20.5" style="276" bestFit="1" customWidth="1"/>
    <col min="14" max="14" width="22.875" style="276" bestFit="1" customWidth="1"/>
    <col min="15" max="15" width="24.875" style="266" bestFit="1" customWidth="1"/>
    <col min="16" max="17" width="28.625" style="266" bestFit="1" customWidth="1"/>
    <col min="18" max="18" width="17" style="266" bestFit="1" customWidth="1"/>
    <col min="19" max="19" width="46" style="100" bestFit="1" customWidth="1"/>
    <col min="20" max="20" width="46.625" style="100" bestFit="1" customWidth="1"/>
    <col min="21" max="21" width="30.125" style="100" bestFit="1" customWidth="1"/>
    <col min="22" max="22" width="39.875" style="100" bestFit="1" customWidth="1"/>
    <col min="23" max="23" width="57" style="100" bestFit="1" customWidth="1"/>
    <col min="24" max="24" width="17" style="100" bestFit="1" customWidth="1"/>
    <col min="25" max="25" width="21.625" style="124" bestFit="1" customWidth="1"/>
    <col min="26" max="26" width="28" style="124" bestFit="1" customWidth="1"/>
    <col min="27" max="27" width="26.375" style="124" bestFit="1" customWidth="1"/>
    <col min="28" max="28" width="44.875" style="124" bestFit="1" customWidth="1"/>
    <col min="29" max="31" width="44.875" style="124" customWidth="1"/>
    <col min="32" max="32" width="34.25" style="124" bestFit="1" customWidth="1"/>
    <col min="33" max="33" width="20.5" style="99" bestFit="1" customWidth="1"/>
    <col min="34" max="34" width="17.875" style="63" bestFit="1" customWidth="1"/>
    <col min="35" max="35" width="17.375" style="64" bestFit="1" customWidth="1"/>
    <col min="36" max="36" width="17.625" style="60" bestFit="1" customWidth="1"/>
    <col min="37" max="37" width="19.125" style="59" bestFit="1" customWidth="1"/>
    <col min="38" max="38" width="23.625" style="64" bestFit="1" customWidth="1"/>
    <col min="39" max="16384" width="9" style="68"/>
  </cols>
  <sheetData>
    <row r="1" spans="1:38" x14ac:dyDescent="0.2">
      <c r="A1" s="267"/>
      <c r="B1" s="267"/>
      <c r="E1" s="266" t="s">
        <v>590</v>
      </c>
      <c r="F1" s="123" t="s">
        <v>1437</v>
      </c>
      <c r="G1" s="123" t="s">
        <v>1438</v>
      </c>
      <c r="H1" s="123" t="s">
        <v>1439</v>
      </c>
      <c r="I1" s="266" t="s">
        <v>1441</v>
      </c>
      <c r="J1" s="266" t="s">
        <v>1442</v>
      </c>
      <c r="K1" s="276" t="s">
        <v>1444</v>
      </c>
      <c r="L1" s="276" t="s">
        <v>1445</v>
      </c>
      <c r="M1" s="276" t="s">
        <v>1446</v>
      </c>
      <c r="N1" s="276" t="s">
        <v>1447</v>
      </c>
      <c r="O1" s="266" t="s">
        <v>1448</v>
      </c>
      <c r="P1" s="266" t="s">
        <v>1449</v>
      </c>
      <c r="Q1" s="266" t="s">
        <v>1450</v>
      </c>
      <c r="R1" s="266" t="s">
        <v>1451</v>
      </c>
      <c r="S1" s="100" t="s">
        <v>1453</v>
      </c>
      <c r="T1" s="100" t="s">
        <v>1454</v>
      </c>
      <c r="U1" s="100" t="s">
        <v>1455</v>
      </c>
      <c r="V1" s="100" t="s">
        <v>1568</v>
      </c>
      <c r="W1" s="100" t="s">
        <v>1456</v>
      </c>
      <c r="X1" s="100" t="s">
        <v>1457</v>
      </c>
      <c r="Y1" s="124" t="s">
        <v>1458</v>
      </c>
      <c r="Z1" s="124" t="s">
        <v>1459</v>
      </c>
      <c r="AA1" s="124" t="s">
        <v>1460</v>
      </c>
      <c r="AB1" s="124" t="s">
        <v>1461</v>
      </c>
      <c r="AC1" s="124" t="s">
        <v>1462</v>
      </c>
      <c r="AD1" s="124" t="s">
        <v>1570</v>
      </c>
      <c r="AE1" s="124" t="s">
        <v>1571</v>
      </c>
      <c r="AF1" s="124" t="s">
        <v>1464</v>
      </c>
      <c r="AG1" s="99" t="s">
        <v>6</v>
      </c>
      <c r="AH1" s="63" t="s">
        <v>7</v>
      </c>
      <c r="AI1" s="64" t="s">
        <v>8</v>
      </c>
      <c r="AJ1" s="65" t="s">
        <v>9</v>
      </c>
      <c r="AK1" s="66" t="s">
        <v>10</v>
      </c>
      <c r="AL1" s="67" t="s">
        <v>11</v>
      </c>
    </row>
    <row r="2" spans="1:38" x14ac:dyDescent="0.2">
      <c r="A2" s="267"/>
      <c r="B2" s="267"/>
      <c r="C2" s="57" t="s">
        <v>815</v>
      </c>
      <c r="E2" s="266" t="s">
        <v>591</v>
      </c>
      <c r="F2" s="123" t="s">
        <v>1465</v>
      </c>
      <c r="G2" s="123" t="s">
        <v>1466</v>
      </c>
      <c r="H2" s="123" t="s">
        <v>1467</v>
      </c>
      <c r="I2" s="266" t="s">
        <v>1469</v>
      </c>
      <c r="J2" s="266" t="s">
        <v>1470</v>
      </c>
      <c r="K2" s="276" t="s">
        <v>1472</v>
      </c>
      <c r="L2" s="276" t="s">
        <v>1473</v>
      </c>
      <c r="M2" s="276" t="s">
        <v>1474</v>
      </c>
      <c r="N2" s="276" t="s">
        <v>1475</v>
      </c>
      <c r="O2" s="266" t="s">
        <v>1476</v>
      </c>
      <c r="P2" s="266" t="s">
        <v>1477</v>
      </c>
      <c r="Q2" s="266" t="s">
        <v>1478</v>
      </c>
      <c r="R2" s="266" t="s">
        <v>1479</v>
      </c>
      <c r="S2" s="100" t="s">
        <v>1481</v>
      </c>
      <c r="T2" s="100" t="s">
        <v>1482</v>
      </c>
      <c r="U2" s="100" t="s">
        <v>1483</v>
      </c>
      <c r="V2" s="100" t="s">
        <v>1573</v>
      </c>
      <c r="W2" s="100" t="s">
        <v>1484</v>
      </c>
      <c r="X2" s="100" t="s">
        <v>1485</v>
      </c>
      <c r="Y2" s="124" t="s">
        <v>1486</v>
      </c>
      <c r="Z2" s="124" t="s">
        <v>1487</v>
      </c>
      <c r="AA2" s="124" t="s">
        <v>1488</v>
      </c>
      <c r="AB2" s="124" t="s">
        <v>1489</v>
      </c>
      <c r="AC2" s="124" t="s">
        <v>1490</v>
      </c>
      <c r="AD2" s="124" t="s">
        <v>1575</v>
      </c>
      <c r="AE2" s="124" t="s">
        <v>1576</v>
      </c>
      <c r="AF2" s="124" t="s">
        <v>1492</v>
      </c>
    </row>
    <row r="3" spans="1:38" ht="15" thickBot="1" x14ac:dyDescent="0.25">
      <c r="A3" s="267"/>
      <c r="B3" s="267"/>
      <c r="E3" s="266" t="s">
        <v>592</v>
      </c>
      <c r="F3" s="123">
        <v>55346349.590000004</v>
      </c>
      <c r="G3" s="123">
        <v>5274679.13</v>
      </c>
      <c r="H3" s="123">
        <v>8756082.4900000002</v>
      </c>
      <c r="I3" s="266">
        <v>136765730.27000001</v>
      </c>
      <c r="J3" s="266">
        <v>26091723.84</v>
      </c>
      <c r="K3" s="276">
        <v>905117</v>
      </c>
      <c r="L3" s="276">
        <v>3565173.08</v>
      </c>
      <c r="M3" s="276">
        <v>4138652.09</v>
      </c>
      <c r="N3" s="276">
        <v>309309.73</v>
      </c>
      <c r="O3" s="266">
        <v>1214029.6200000001</v>
      </c>
      <c r="P3" s="266">
        <v>9451259.7400000002</v>
      </c>
      <c r="Q3" s="266">
        <v>6732851.7599999998</v>
      </c>
      <c r="R3" s="266">
        <v>184229203.94</v>
      </c>
      <c r="S3" s="100">
        <v>147381889.25</v>
      </c>
      <c r="T3" s="100">
        <v>8622487</v>
      </c>
      <c r="U3" s="100">
        <v>105826.74</v>
      </c>
      <c r="V3" s="100">
        <v>3830</v>
      </c>
      <c r="W3" s="100">
        <v>133653283.36</v>
      </c>
      <c r="X3" s="100">
        <v>14545087</v>
      </c>
      <c r="Y3" s="124">
        <v>188656384.50999999</v>
      </c>
      <c r="Z3" s="124">
        <v>91933</v>
      </c>
      <c r="AA3" s="124">
        <v>332365.69</v>
      </c>
      <c r="AB3" s="124">
        <v>74727479.359999999</v>
      </c>
      <c r="AC3" s="124">
        <v>23484598.510000002</v>
      </c>
      <c r="AD3" s="124">
        <v>87956</v>
      </c>
      <c r="AE3" s="124">
        <v>54887</v>
      </c>
      <c r="AF3" s="124">
        <v>1242501.81</v>
      </c>
      <c r="AG3" s="99">
        <f>SUM(AG4:AG130)</f>
        <v>69377111.210000008</v>
      </c>
      <c r="AH3" s="63">
        <f>SUM(AH4:AH130)</f>
        <v>8918251.8999999985</v>
      </c>
      <c r="AI3" s="64">
        <f>SUM(AI4:AI130)</f>
        <v>60458859.310000017</v>
      </c>
      <c r="AJ3" s="60">
        <f>SUM(AJ4:AJ130)</f>
        <v>304312403.35000008</v>
      </c>
      <c r="AK3" s="59">
        <f>SUM(AK4:AK130)</f>
        <v>288678105.88000005</v>
      </c>
      <c r="AL3" s="69">
        <f t="shared" ref="AL3" si="0">SUM(AL4:AL130)</f>
        <v>15634297.470000004</v>
      </c>
    </row>
    <row r="4" spans="1:38" ht="15" thickBot="1" x14ac:dyDescent="0.25">
      <c r="A4" s="50" t="s">
        <v>364</v>
      </c>
      <c r="B4" s="50" t="s">
        <v>366</v>
      </c>
      <c r="C4" s="88">
        <v>6411</v>
      </c>
      <c r="D4" s="89" t="s">
        <v>688</v>
      </c>
      <c r="E4" s="266" t="s">
        <v>1777</v>
      </c>
      <c r="F4" s="123">
        <v>895336.73</v>
      </c>
      <c r="G4" s="123">
        <v>176342</v>
      </c>
      <c r="H4" s="123">
        <v>85162.5</v>
      </c>
      <c r="I4" s="266">
        <v>4721288.84</v>
      </c>
      <c r="J4" s="266">
        <v>157269.76000000001</v>
      </c>
      <c r="L4" s="276">
        <v>6352.19</v>
      </c>
      <c r="N4" s="276">
        <v>1848.19</v>
      </c>
      <c r="R4" s="266">
        <v>1723269</v>
      </c>
      <c r="S4" s="100">
        <v>1548016.01</v>
      </c>
      <c r="T4" s="100">
        <v>435950.5</v>
      </c>
      <c r="U4" s="100">
        <v>1395.82</v>
      </c>
      <c r="W4" s="100">
        <v>1691060</v>
      </c>
      <c r="X4" s="100">
        <v>439280</v>
      </c>
      <c r="Y4" s="124">
        <v>2309940</v>
      </c>
      <c r="AB4" s="124">
        <v>1071344.93</v>
      </c>
      <c r="AC4" s="124">
        <v>291821.38</v>
      </c>
      <c r="AG4" s="99">
        <f>SUM(F4:H4)</f>
        <v>1156841.23</v>
      </c>
      <c r="AH4" s="63">
        <f>SUM(K4:N4)</f>
        <v>8200.3799999999992</v>
      </c>
      <c r="AI4" s="64">
        <f>AG4-AH4</f>
        <v>1148640.8500000001</v>
      </c>
      <c r="AJ4" s="60">
        <f>SUM(S4:X4)</f>
        <v>4115702.33</v>
      </c>
      <c r="AK4" s="59">
        <f>SUM(Y4:AF4)</f>
        <v>3673106.3099999996</v>
      </c>
      <c r="AL4" s="69">
        <f>AJ4-AK4</f>
        <v>442596.02000000048</v>
      </c>
    </row>
    <row r="5" spans="1:38" ht="15" thickBot="1" x14ac:dyDescent="0.25">
      <c r="A5" s="50" t="s">
        <v>364</v>
      </c>
      <c r="B5" s="50" t="s">
        <v>366</v>
      </c>
      <c r="C5" s="88">
        <v>2059</v>
      </c>
      <c r="D5" s="89" t="s">
        <v>689</v>
      </c>
      <c r="E5" s="266" t="s">
        <v>1778</v>
      </c>
      <c r="F5" s="123">
        <v>226627.35</v>
      </c>
      <c r="G5" s="123">
        <v>13082</v>
      </c>
      <c r="H5" s="123">
        <v>90075.37</v>
      </c>
      <c r="I5" s="266">
        <v>571581.30000000005</v>
      </c>
      <c r="J5" s="266">
        <v>261776.6</v>
      </c>
      <c r="K5" s="276">
        <v>3650</v>
      </c>
      <c r="M5" s="276">
        <v>93840</v>
      </c>
      <c r="N5" s="276">
        <v>1176.24</v>
      </c>
      <c r="Q5" s="266">
        <v>-27459.86</v>
      </c>
      <c r="R5" s="266">
        <v>1740746.12</v>
      </c>
      <c r="S5" s="100">
        <v>831914.9</v>
      </c>
      <c r="U5" s="100">
        <v>635.28</v>
      </c>
      <c r="W5" s="100">
        <v>988160</v>
      </c>
      <c r="X5" s="100">
        <v>104430</v>
      </c>
      <c r="Y5" s="124">
        <v>1149238</v>
      </c>
      <c r="AB5" s="124">
        <v>835430.38</v>
      </c>
      <c r="AC5" s="124">
        <v>222054.72</v>
      </c>
      <c r="AG5" s="99">
        <f t="shared" ref="AG5:AG68" si="1">SUM(F5:H5)</f>
        <v>329784.71999999997</v>
      </c>
      <c r="AH5" s="63">
        <f t="shared" ref="AH5:AH68" si="2">SUM(K5:N5)</f>
        <v>98666.240000000005</v>
      </c>
      <c r="AI5" s="64">
        <f t="shared" ref="AI5:AI68" si="3">AG5-AH5</f>
        <v>231118.47999999998</v>
      </c>
      <c r="AJ5" s="60">
        <f t="shared" ref="AJ5:AJ68" si="4">SUM(S5:X5)</f>
        <v>1925140.1800000002</v>
      </c>
      <c r="AK5" s="59">
        <f t="shared" ref="AK5:AK68" si="5">SUM(Y5:AF5)</f>
        <v>2206723.1</v>
      </c>
      <c r="AL5" s="69">
        <f t="shared" ref="AL5:AL68" si="6">AJ5-AK5</f>
        <v>-281582.91999999993</v>
      </c>
    </row>
    <row r="6" spans="1:38" ht="15" thickBot="1" x14ac:dyDescent="0.25">
      <c r="A6" s="50" t="s">
        <v>364</v>
      </c>
      <c r="B6" s="50" t="s">
        <v>366</v>
      </c>
      <c r="C6" s="88">
        <v>6691</v>
      </c>
      <c r="D6" s="89" t="s">
        <v>690</v>
      </c>
      <c r="E6" s="266" t="s">
        <v>1779</v>
      </c>
      <c r="F6" s="123">
        <v>490550.91</v>
      </c>
      <c r="G6" s="123">
        <v>81364.5</v>
      </c>
      <c r="H6" s="123">
        <v>55929.61</v>
      </c>
      <c r="I6" s="266">
        <v>1105474.42</v>
      </c>
      <c r="J6" s="266">
        <v>727149.54</v>
      </c>
      <c r="K6" s="276">
        <v>0</v>
      </c>
      <c r="L6" s="276">
        <v>132.68</v>
      </c>
      <c r="M6" s="276">
        <v>128745</v>
      </c>
      <c r="N6" s="276">
        <v>1623.13</v>
      </c>
      <c r="Q6" s="266">
        <v>36792.9</v>
      </c>
      <c r="R6" s="266">
        <v>2169071.4500000002</v>
      </c>
      <c r="S6" s="100">
        <v>2349241.5499999998</v>
      </c>
      <c r="T6" s="100">
        <v>128790</v>
      </c>
      <c r="U6" s="100">
        <v>1463.74</v>
      </c>
      <c r="W6" s="100">
        <v>1817530</v>
      </c>
      <c r="X6" s="100">
        <v>451631</v>
      </c>
      <c r="Y6" s="124">
        <v>2993743</v>
      </c>
      <c r="AA6" s="124">
        <v>1520</v>
      </c>
      <c r="AB6" s="124">
        <v>1692370.03</v>
      </c>
      <c r="AC6" s="124">
        <v>190884.96</v>
      </c>
      <c r="AD6" s="124">
        <v>855</v>
      </c>
      <c r="AF6" s="124">
        <v>82500</v>
      </c>
      <c r="AG6" s="99">
        <f t="shared" si="1"/>
        <v>627845.0199999999</v>
      </c>
      <c r="AH6" s="63">
        <f t="shared" si="2"/>
        <v>130500.81</v>
      </c>
      <c r="AI6" s="64">
        <f t="shared" si="3"/>
        <v>497344.2099999999</v>
      </c>
      <c r="AJ6" s="60">
        <f t="shared" si="4"/>
        <v>4748656.29</v>
      </c>
      <c r="AK6" s="59">
        <f t="shared" si="5"/>
        <v>4961872.99</v>
      </c>
      <c r="AL6" s="69">
        <f t="shared" si="6"/>
        <v>-213216.70000000019</v>
      </c>
    </row>
    <row r="7" spans="1:38" ht="15" thickBot="1" x14ac:dyDescent="0.25">
      <c r="A7" s="50" t="s">
        <v>364</v>
      </c>
      <c r="B7" s="50" t="s">
        <v>366</v>
      </c>
      <c r="C7" s="88">
        <v>3434</v>
      </c>
      <c r="D7" s="89" t="s">
        <v>691</v>
      </c>
      <c r="E7" s="266" t="s">
        <v>1780</v>
      </c>
      <c r="F7" s="123">
        <v>594460.11</v>
      </c>
      <c r="G7" s="123">
        <v>20923</v>
      </c>
      <c r="H7" s="123">
        <v>116603.22</v>
      </c>
      <c r="I7" s="266">
        <v>419832.5</v>
      </c>
      <c r="J7" s="266">
        <v>238506.49</v>
      </c>
      <c r="K7" s="276">
        <v>0</v>
      </c>
      <c r="L7" s="276">
        <v>3220.83</v>
      </c>
      <c r="N7" s="276">
        <v>1042.08</v>
      </c>
      <c r="Q7" s="266">
        <v>-113431</v>
      </c>
      <c r="R7" s="266">
        <v>235221.96</v>
      </c>
      <c r="S7" s="100">
        <v>790765.94</v>
      </c>
      <c r="T7" s="100">
        <v>247203</v>
      </c>
      <c r="U7" s="100">
        <v>836.03</v>
      </c>
      <c r="W7" s="100">
        <v>1468100</v>
      </c>
      <c r="X7" s="100">
        <v>113448</v>
      </c>
      <c r="Y7" s="124">
        <v>1672468</v>
      </c>
      <c r="AA7" s="124">
        <v>2120</v>
      </c>
      <c r="AB7" s="124">
        <v>629983.86</v>
      </c>
      <c r="AC7" s="124">
        <v>214697.17</v>
      </c>
      <c r="AG7" s="99">
        <f t="shared" si="1"/>
        <v>731986.33</v>
      </c>
      <c r="AH7" s="63">
        <f t="shared" si="2"/>
        <v>4262.91</v>
      </c>
      <c r="AI7" s="64">
        <f t="shared" si="3"/>
        <v>727723.41999999993</v>
      </c>
      <c r="AJ7" s="60">
        <f t="shared" si="4"/>
        <v>2620352.9699999997</v>
      </c>
      <c r="AK7" s="59">
        <f t="shared" si="5"/>
        <v>2519269.0299999998</v>
      </c>
      <c r="AL7" s="69">
        <f t="shared" si="6"/>
        <v>101083.93999999994</v>
      </c>
    </row>
    <row r="8" spans="1:38" ht="15" thickBot="1" x14ac:dyDescent="0.25">
      <c r="A8" s="50" t="s">
        <v>364</v>
      </c>
      <c r="B8" s="50" t="s">
        <v>366</v>
      </c>
      <c r="C8" s="88">
        <v>3172</v>
      </c>
      <c r="D8" s="89" t="s">
        <v>692</v>
      </c>
      <c r="E8" s="266" t="s">
        <v>1781</v>
      </c>
      <c r="F8" s="123">
        <v>548512.18999999994</v>
      </c>
      <c r="G8" s="123">
        <v>26774</v>
      </c>
      <c r="H8" s="123">
        <v>35090.230000000003</v>
      </c>
      <c r="I8" s="266">
        <v>567550.78</v>
      </c>
      <c r="J8" s="266">
        <v>244462.63</v>
      </c>
      <c r="K8" s="276">
        <v>0</v>
      </c>
      <c r="L8" s="276">
        <v>5610</v>
      </c>
      <c r="M8" s="276">
        <v>70034</v>
      </c>
      <c r="N8" s="276">
        <v>117.75</v>
      </c>
      <c r="Q8" s="266">
        <v>321</v>
      </c>
      <c r="R8" s="266">
        <v>1649277.25</v>
      </c>
      <c r="S8" s="100">
        <v>894640.82</v>
      </c>
      <c r="U8" s="100">
        <v>778.51</v>
      </c>
      <c r="W8" s="100">
        <v>793990</v>
      </c>
      <c r="X8" s="100">
        <v>158380</v>
      </c>
      <c r="Y8" s="124">
        <v>1022090</v>
      </c>
      <c r="AB8" s="124">
        <v>656377.93000000005</v>
      </c>
      <c r="AC8" s="124">
        <v>146054.01</v>
      </c>
      <c r="AG8" s="99">
        <f t="shared" si="1"/>
        <v>610376.41999999993</v>
      </c>
      <c r="AH8" s="63">
        <f t="shared" si="2"/>
        <v>75761.75</v>
      </c>
      <c r="AI8" s="64">
        <f t="shared" si="3"/>
        <v>534614.66999999993</v>
      </c>
      <c r="AJ8" s="60">
        <f t="shared" si="4"/>
        <v>1847789.33</v>
      </c>
      <c r="AK8" s="59">
        <f t="shared" si="5"/>
        <v>1824521.9400000002</v>
      </c>
      <c r="AL8" s="69">
        <f t="shared" si="6"/>
        <v>23267.389999999898</v>
      </c>
    </row>
    <row r="9" spans="1:38" ht="15" thickBot="1" x14ac:dyDescent="0.25">
      <c r="A9" s="50" t="s">
        <v>364</v>
      </c>
      <c r="B9" s="50" t="s">
        <v>366</v>
      </c>
      <c r="C9" s="88">
        <v>3172</v>
      </c>
      <c r="D9" s="89" t="s">
        <v>693</v>
      </c>
      <c r="E9" s="266" t="s">
        <v>1782</v>
      </c>
      <c r="F9" s="123">
        <v>598132.39</v>
      </c>
      <c r="G9" s="123">
        <v>6514</v>
      </c>
      <c r="H9" s="123">
        <v>61096.78</v>
      </c>
      <c r="I9" s="266">
        <v>358079.17</v>
      </c>
      <c r="J9" s="266">
        <v>226677.8</v>
      </c>
      <c r="M9" s="276">
        <v>127090</v>
      </c>
      <c r="N9" s="276">
        <v>364</v>
      </c>
      <c r="Q9" s="266">
        <v>-0.6</v>
      </c>
      <c r="R9" s="266">
        <v>991159.3</v>
      </c>
      <c r="S9" s="100">
        <v>787953.29</v>
      </c>
      <c r="U9" s="100">
        <v>902.35</v>
      </c>
      <c r="W9" s="100">
        <v>914490</v>
      </c>
      <c r="X9" s="100">
        <v>371100</v>
      </c>
      <c r="Y9" s="124">
        <v>1421330</v>
      </c>
      <c r="AA9" s="124">
        <v>5957</v>
      </c>
      <c r="AB9" s="124">
        <v>538247.11</v>
      </c>
      <c r="AC9" s="124">
        <v>124836.82</v>
      </c>
      <c r="AG9" s="99">
        <f t="shared" si="1"/>
        <v>665743.17000000004</v>
      </c>
      <c r="AH9" s="63">
        <f t="shared" si="2"/>
        <v>127454</v>
      </c>
      <c r="AI9" s="64">
        <f t="shared" si="3"/>
        <v>538289.17000000004</v>
      </c>
      <c r="AJ9" s="60">
        <f t="shared" si="4"/>
        <v>2074445.6400000001</v>
      </c>
      <c r="AK9" s="59">
        <f t="shared" si="5"/>
        <v>2090370.93</v>
      </c>
      <c r="AL9" s="69">
        <f t="shared" si="6"/>
        <v>-15925.289999999804</v>
      </c>
    </row>
    <row r="10" spans="1:38" ht="15" thickBot="1" x14ac:dyDescent="0.25">
      <c r="A10" s="50" t="s">
        <v>364</v>
      </c>
      <c r="B10" s="50" t="s">
        <v>366</v>
      </c>
      <c r="C10" s="88">
        <v>1819</v>
      </c>
      <c r="D10" s="89" t="s">
        <v>694</v>
      </c>
      <c r="E10" s="266" t="s">
        <v>1783</v>
      </c>
      <c r="F10" s="123">
        <v>190263.65</v>
      </c>
      <c r="G10" s="123">
        <v>48006</v>
      </c>
      <c r="H10" s="123">
        <v>124659.05</v>
      </c>
      <c r="I10" s="266">
        <v>826729.82</v>
      </c>
      <c r="J10" s="266">
        <v>278091.27</v>
      </c>
      <c r="K10" s="276">
        <v>15673</v>
      </c>
      <c r="L10" s="276">
        <v>0</v>
      </c>
      <c r="M10" s="276">
        <v>39112</v>
      </c>
      <c r="N10" s="276">
        <v>845.23</v>
      </c>
      <c r="Q10" s="266">
        <v>-1.21</v>
      </c>
      <c r="R10" s="266">
        <v>169383.81</v>
      </c>
      <c r="S10" s="100">
        <v>678927</v>
      </c>
      <c r="T10" s="100">
        <v>110000</v>
      </c>
      <c r="U10" s="100">
        <v>611.39</v>
      </c>
      <c r="W10" s="100">
        <v>919820</v>
      </c>
      <c r="X10" s="100">
        <v>157080</v>
      </c>
      <c r="Y10" s="124">
        <v>1099119.8</v>
      </c>
      <c r="AB10" s="124">
        <v>531160.37</v>
      </c>
      <c r="AC10" s="124">
        <v>193825.26</v>
      </c>
      <c r="AG10" s="99">
        <f t="shared" si="1"/>
        <v>362928.7</v>
      </c>
      <c r="AH10" s="63">
        <f t="shared" si="2"/>
        <v>55630.23</v>
      </c>
      <c r="AI10" s="64">
        <f t="shared" si="3"/>
        <v>307298.47000000003</v>
      </c>
      <c r="AJ10" s="60">
        <f t="shared" si="4"/>
        <v>1866438.3900000001</v>
      </c>
      <c r="AK10" s="59">
        <f t="shared" si="5"/>
        <v>1824105.43</v>
      </c>
      <c r="AL10" s="69">
        <f t="shared" si="6"/>
        <v>42332.960000000196</v>
      </c>
    </row>
    <row r="11" spans="1:38" ht="15" thickBot="1" x14ac:dyDescent="0.25">
      <c r="A11" s="50" t="s">
        <v>364</v>
      </c>
      <c r="B11" s="50" t="s">
        <v>366</v>
      </c>
      <c r="C11" s="88">
        <v>6183</v>
      </c>
      <c r="D11" s="89" t="s">
        <v>695</v>
      </c>
      <c r="E11" s="266" t="s">
        <v>1784</v>
      </c>
      <c r="F11" s="123">
        <v>1258459.3500000001</v>
      </c>
      <c r="G11" s="123">
        <v>104673.55</v>
      </c>
      <c r="H11" s="123">
        <v>124063.15</v>
      </c>
      <c r="I11" s="266">
        <v>809755.6</v>
      </c>
      <c r="J11" s="266">
        <v>582982.14</v>
      </c>
      <c r="K11" s="276">
        <v>0</v>
      </c>
      <c r="M11" s="276">
        <v>44000</v>
      </c>
      <c r="N11" s="276">
        <v>295.60000000000002</v>
      </c>
      <c r="O11" s="266">
        <v>156740</v>
      </c>
      <c r="Q11" s="266">
        <v>181535.63</v>
      </c>
      <c r="R11" s="266">
        <v>668274.24</v>
      </c>
      <c r="S11" s="100">
        <v>1247035.77</v>
      </c>
      <c r="U11" s="100">
        <v>2019.02</v>
      </c>
      <c r="W11" s="100">
        <v>1411880</v>
      </c>
      <c r="X11" s="100">
        <v>642844</v>
      </c>
      <c r="Y11" s="124">
        <v>2442070</v>
      </c>
      <c r="AB11" s="124">
        <v>766720.97</v>
      </c>
      <c r="AC11" s="124">
        <v>172425.01</v>
      </c>
      <c r="AG11" s="99">
        <f t="shared" si="1"/>
        <v>1487196.05</v>
      </c>
      <c r="AH11" s="63">
        <f t="shared" si="2"/>
        <v>44295.6</v>
      </c>
      <c r="AI11" s="64">
        <f t="shared" si="3"/>
        <v>1442900.45</v>
      </c>
      <c r="AJ11" s="60">
        <f t="shared" si="4"/>
        <v>3303778.79</v>
      </c>
      <c r="AK11" s="59">
        <f t="shared" si="5"/>
        <v>3381215.9799999995</v>
      </c>
      <c r="AL11" s="69">
        <f t="shared" si="6"/>
        <v>-77437.189999999478</v>
      </c>
    </row>
    <row r="12" spans="1:38" ht="15" thickBot="1" x14ac:dyDescent="0.25">
      <c r="A12" s="50" t="s">
        <v>364</v>
      </c>
      <c r="B12" s="50" t="s">
        <v>366</v>
      </c>
      <c r="C12" s="88">
        <v>2360</v>
      </c>
      <c r="D12" s="89" t="s">
        <v>696</v>
      </c>
      <c r="E12" s="266" t="s">
        <v>1785</v>
      </c>
      <c r="F12" s="123">
        <v>577619.29</v>
      </c>
      <c r="G12" s="123">
        <v>26352</v>
      </c>
      <c r="H12" s="123">
        <v>46220.69</v>
      </c>
      <c r="I12" s="266">
        <v>809824.54</v>
      </c>
      <c r="J12" s="266">
        <v>321448.73</v>
      </c>
      <c r="K12" s="276">
        <v>1740</v>
      </c>
      <c r="N12" s="276">
        <v>42.22</v>
      </c>
      <c r="R12" s="266">
        <v>2102009.77</v>
      </c>
      <c r="S12" s="100">
        <v>806646.61</v>
      </c>
      <c r="T12" s="100">
        <v>55350</v>
      </c>
      <c r="U12" s="100">
        <v>1009.62</v>
      </c>
      <c r="W12" s="100">
        <v>1530380</v>
      </c>
      <c r="X12" s="100">
        <v>195180</v>
      </c>
      <c r="Y12" s="124">
        <v>1893060</v>
      </c>
      <c r="AB12" s="124">
        <v>375554.45</v>
      </c>
      <c r="AC12" s="124">
        <v>242774.66</v>
      </c>
      <c r="AG12" s="99">
        <f t="shared" si="1"/>
        <v>650191.98</v>
      </c>
      <c r="AH12" s="63">
        <f t="shared" si="2"/>
        <v>1782.22</v>
      </c>
      <c r="AI12" s="64">
        <f t="shared" si="3"/>
        <v>648409.76</v>
      </c>
      <c r="AJ12" s="60">
        <f t="shared" si="4"/>
        <v>2588566.23</v>
      </c>
      <c r="AK12" s="59">
        <f t="shared" si="5"/>
        <v>2511389.1100000003</v>
      </c>
      <c r="AL12" s="69">
        <f t="shared" si="6"/>
        <v>77177.119999999646</v>
      </c>
    </row>
    <row r="13" spans="1:38" ht="15" thickBot="1" x14ac:dyDescent="0.25">
      <c r="A13" s="50" t="s">
        <v>364</v>
      </c>
      <c r="B13" s="50" t="s">
        <v>366</v>
      </c>
      <c r="C13" s="88">
        <v>5028</v>
      </c>
      <c r="D13" s="89" t="s">
        <v>697</v>
      </c>
      <c r="E13" s="266" t="s">
        <v>1786</v>
      </c>
      <c r="F13" s="123">
        <v>443814.48</v>
      </c>
      <c r="G13" s="123">
        <v>33819</v>
      </c>
      <c r="H13" s="123">
        <v>139494.60999999999</v>
      </c>
      <c r="I13" s="266">
        <v>1232650.23</v>
      </c>
      <c r="J13" s="266">
        <v>239359.67</v>
      </c>
      <c r="K13" s="276">
        <v>0</v>
      </c>
      <c r="N13" s="276">
        <v>163.05000000000001</v>
      </c>
      <c r="Q13" s="266">
        <v>-9600</v>
      </c>
      <c r="R13" s="266">
        <v>1442563.02</v>
      </c>
      <c r="S13" s="100">
        <v>1051335.27</v>
      </c>
      <c r="U13" s="100">
        <v>607.79</v>
      </c>
      <c r="W13" s="100">
        <v>954190</v>
      </c>
      <c r="X13" s="100">
        <v>682680</v>
      </c>
      <c r="Y13" s="124">
        <v>1773370</v>
      </c>
      <c r="AA13" s="124">
        <v>28366</v>
      </c>
      <c r="AB13" s="124">
        <v>694323.55</v>
      </c>
      <c r="AC13" s="124">
        <v>194258.77</v>
      </c>
      <c r="AG13" s="99">
        <f t="shared" si="1"/>
        <v>617128.09</v>
      </c>
      <c r="AH13" s="63">
        <f t="shared" si="2"/>
        <v>163.05000000000001</v>
      </c>
      <c r="AI13" s="64">
        <f t="shared" si="3"/>
        <v>616965.03999999992</v>
      </c>
      <c r="AJ13" s="60">
        <f t="shared" si="4"/>
        <v>2688813.06</v>
      </c>
      <c r="AK13" s="59">
        <f t="shared" si="5"/>
        <v>2690318.32</v>
      </c>
      <c r="AL13" s="69">
        <f t="shared" si="6"/>
        <v>-1505.2599999997765</v>
      </c>
    </row>
    <row r="14" spans="1:38" ht="15" thickBot="1" x14ac:dyDescent="0.25">
      <c r="A14" s="50" t="s">
        <v>364</v>
      </c>
      <c r="B14" s="50" t="s">
        <v>366</v>
      </c>
      <c r="C14" s="88">
        <v>3227</v>
      </c>
      <c r="D14" s="89" t="s">
        <v>698</v>
      </c>
      <c r="E14" s="266" t="s">
        <v>1787</v>
      </c>
      <c r="F14" s="123">
        <v>369488.51</v>
      </c>
      <c r="G14" s="123">
        <v>21251.9</v>
      </c>
      <c r="H14" s="123">
        <v>36691.06</v>
      </c>
      <c r="I14" s="266">
        <v>1161902.6200000001</v>
      </c>
      <c r="J14" s="266">
        <v>153851.69</v>
      </c>
      <c r="K14" s="276">
        <v>0</v>
      </c>
      <c r="M14" s="276">
        <v>267213</v>
      </c>
      <c r="N14" s="276">
        <v>1433.86</v>
      </c>
      <c r="R14" s="266">
        <v>484200</v>
      </c>
      <c r="S14" s="100">
        <v>856237.9</v>
      </c>
      <c r="T14" s="100">
        <v>29510</v>
      </c>
      <c r="U14" s="100">
        <v>1064.06</v>
      </c>
      <c r="W14" s="100">
        <v>1502920</v>
      </c>
      <c r="X14" s="100">
        <v>579170</v>
      </c>
      <c r="Y14" s="124">
        <v>2208954.5</v>
      </c>
      <c r="AB14" s="124">
        <v>1067911.8999999999</v>
      </c>
      <c r="AC14" s="124">
        <v>133548.73000000001</v>
      </c>
      <c r="AF14" s="124">
        <v>500</v>
      </c>
      <c r="AG14" s="99">
        <f t="shared" si="1"/>
        <v>427431.47000000003</v>
      </c>
      <c r="AH14" s="63">
        <f t="shared" si="2"/>
        <v>268646.86</v>
      </c>
      <c r="AI14" s="64">
        <f t="shared" si="3"/>
        <v>158784.61000000004</v>
      </c>
      <c r="AJ14" s="60">
        <f t="shared" si="4"/>
        <v>2968901.96</v>
      </c>
      <c r="AK14" s="59">
        <f t="shared" si="5"/>
        <v>3410915.13</v>
      </c>
      <c r="AL14" s="69">
        <f t="shared" si="6"/>
        <v>-442013.16999999993</v>
      </c>
    </row>
    <row r="15" spans="1:38" ht="15" thickBot="1" x14ac:dyDescent="0.25">
      <c r="A15" s="50" t="s">
        <v>364</v>
      </c>
      <c r="B15" s="50" t="s">
        <v>366</v>
      </c>
      <c r="C15" s="88">
        <v>5146</v>
      </c>
      <c r="D15" s="89" t="s">
        <v>699</v>
      </c>
      <c r="E15" s="266" t="s">
        <v>1788</v>
      </c>
      <c r="F15" s="123">
        <v>975314.93</v>
      </c>
      <c r="G15" s="123">
        <v>66080</v>
      </c>
      <c r="H15" s="123">
        <v>266672.12</v>
      </c>
      <c r="I15" s="266">
        <v>748253.85</v>
      </c>
      <c r="J15" s="266">
        <v>229525.36</v>
      </c>
      <c r="M15" s="276">
        <v>720</v>
      </c>
      <c r="N15" s="276">
        <v>0</v>
      </c>
      <c r="Q15" s="266">
        <v>67172.460000000006</v>
      </c>
      <c r="R15" s="266">
        <v>1884119.29</v>
      </c>
      <c r="S15" s="100">
        <v>1326320.92</v>
      </c>
      <c r="T15" s="100">
        <v>388764.52</v>
      </c>
      <c r="U15" s="100">
        <v>1028.42</v>
      </c>
      <c r="W15" s="100">
        <v>1480230</v>
      </c>
      <c r="X15" s="100">
        <v>298780</v>
      </c>
      <c r="Y15" s="124">
        <v>1997796</v>
      </c>
      <c r="Z15" s="124">
        <v>12763</v>
      </c>
      <c r="AA15" s="124">
        <v>10710</v>
      </c>
      <c r="AB15" s="124">
        <v>911382.88</v>
      </c>
      <c r="AC15" s="124">
        <v>162812.95000000001</v>
      </c>
      <c r="AG15" s="99">
        <f t="shared" si="1"/>
        <v>1308067.05</v>
      </c>
      <c r="AH15" s="63">
        <f t="shared" si="2"/>
        <v>720</v>
      </c>
      <c r="AI15" s="64">
        <f t="shared" si="3"/>
        <v>1307347.05</v>
      </c>
      <c r="AJ15" s="60">
        <f t="shared" si="4"/>
        <v>3495123.86</v>
      </c>
      <c r="AK15" s="59">
        <f t="shared" si="5"/>
        <v>3095464.83</v>
      </c>
      <c r="AL15" s="69">
        <f t="shared" si="6"/>
        <v>399659.0299999998</v>
      </c>
    </row>
    <row r="16" spans="1:38" ht="15" thickBot="1" x14ac:dyDescent="0.25">
      <c r="A16" s="50" t="s">
        <v>364</v>
      </c>
      <c r="B16" s="50" t="s">
        <v>366</v>
      </c>
      <c r="C16" s="88">
        <v>3255</v>
      </c>
      <c r="D16" s="89" t="s">
        <v>700</v>
      </c>
      <c r="E16" s="266" t="s">
        <v>1789</v>
      </c>
      <c r="F16" s="123">
        <v>370092.48</v>
      </c>
      <c r="G16" s="123">
        <v>0</v>
      </c>
      <c r="H16" s="123">
        <v>28858.87</v>
      </c>
      <c r="I16" s="266">
        <v>717041.16</v>
      </c>
      <c r="J16" s="266">
        <v>336102.13</v>
      </c>
      <c r="K16" s="276">
        <v>0</v>
      </c>
      <c r="N16" s="276">
        <v>722.66</v>
      </c>
      <c r="Q16" s="266">
        <v>66440.820000000007</v>
      </c>
      <c r="R16" s="266">
        <v>2403607</v>
      </c>
      <c r="S16" s="100">
        <v>852721.67</v>
      </c>
      <c r="T16" s="100">
        <v>200885</v>
      </c>
      <c r="U16" s="100">
        <v>1081.29</v>
      </c>
      <c r="W16" s="100">
        <v>1105040</v>
      </c>
      <c r="X16" s="100">
        <v>394452</v>
      </c>
      <c r="Y16" s="124">
        <v>1854932.5</v>
      </c>
      <c r="AB16" s="124">
        <v>575620.07999999996</v>
      </c>
      <c r="AC16" s="124">
        <v>151975.79</v>
      </c>
      <c r="AF16" s="124">
        <v>500</v>
      </c>
      <c r="AG16" s="99">
        <f t="shared" si="1"/>
        <v>398951.35</v>
      </c>
      <c r="AH16" s="63">
        <f t="shared" si="2"/>
        <v>722.66</v>
      </c>
      <c r="AI16" s="64">
        <f t="shared" si="3"/>
        <v>398228.69</v>
      </c>
      <c r="AJ16" s="60">
        <f t="shared" si="4"/>
        <v>2554179.96</v>
      </c>
      <c r="AK16" s="59">
        <f t="shared" si="5"/>
        <v>2583028.37</v>
      </c>
      <c r="AL16" s="69">
        <f t="shared" si="6"/>
        <v>-28848.410000000149</v>
      </c>
    </row>
    <row r="17" spans="1:38" ht="15" thickBot="1" x14ac:dyDescent="0.25">
      <c r="A17" s="50" t="s">
        <v>364</v>
      </c>
      <c r="B17" s="50" t="s">
        <v>366</v>
      </c>
      <c r="C17" s="88">
        <v>4631</v>
      </c>
      <c r="D17" s="89" t="s">
        <v>701</v>
      </c>
      <c r="E17" s="266" t="s">
        <v>1790</v>
      </c>
      <c r="F17" s="123">
        <v>1098558.8999999999</v>
      </c>
      <c r="G17" s="123">
        <v>27927.75</v>
      </c>
      <c r="H17" s="123">
        <v>193735.69</v>
      </c>
      <c r="I17" s="266">
        <v>534865.73</v>
      </c>
      <c r="J17" s="266">
        <v>163185.12</v>
      </c>
      <c r="K17" s="276">
        <v>0</v>
      </c>
      <c r="N17" s="276">
        <v>78</v>
      </c>
      <c r="Q17" s="266">
        <v>-162255.64000000001</v>
      </c>
      <c r="R17" s="266">
        <v>2696435.34</v>
      </c>
      <c r="S17" s="100">
        <v>1073793.8500000001</v>
      </c>
      <c r="T17" s="100">
        <v>223100</v>
      </c>
      <c r="U17" s="100">
        <v>1829.66</v>
      </c>
      <c r="W17" s="100">
        <v>806610</v>
      </c>
      <c r="X17" s="100">
        <v>313820</v>
      </c>
      <c r="Y17" s="124">
        <v>1207290</v>
      </c>
      <c r="AB17" s="124">
        <v>859958.53</v>
      </c>
      <c r="AC17" s="124">
        <v>168613.38</v>
      </c>
      <c r="AG17" s="99">
        <f t="shared" si="1"/>
        <v>1320222.3399999999</v>
      </c>
      <c r="AH17" s="63">
        <f t="shared" si="2"/>
        <v>78</v>
      </c>
      <c r="AI17" s="64">
        <f t="shared" si="3"/>
        <v>1320144.3399999999</v>
      </c>
      <c r="AJ17" s="60">
        <f t="shared" si="4"/>
        <v>2419153.5099999998</v>
      </c>
      <c r="AK17" s="59">
        <f t="shared" si="5"/>
        <v>2235861.91</v>
      </c>
      <c r="AL17" s="69">
        <f t="shared" si="6"/>
        <v>183291.59999999963</v>
      </c>
    </row>
    <row r="18" spans="1:38" ht="15" thickBot="1" x14ac:dyDescent="0.25">
      <c r="A18" s="50" t="s">
        <v>364</v>
      </c>
      <c r="B18" s="50" t="s">
        <v>366</v>
      </c>
      <c r="C18" s="88">
        <v>4306</v>
      </c>
      <c r="D18" s="89" t="s">
        <v>702</v>
      </c>
      <c r="E18" s="266" t="s">
        <v>1791</v>
      </c>
      <c r="F18" s="123">
        <v>697797.62</v>
      </c>
      <c r="G18" s="123">
        <v>21544</v>
      </c>
      <c r="H18" s="123">
        <v>102731.9</v>
      </c>
      <c r="I18" s="266">
        <v>965195.47</v>
      </c>
      <c r="J18" s="266">
        <v>390671.97</v>
      </c>
      <c r="K18" s="276">
        <v>0</v>
      </c>
      <c r="L18" s="276">
        <v>0</v>
      </c>
      <c r="N18" s="276">
        <v>361</v>
      </c>
      <c r="R18" s="266">
        <v>2510757.66</v>
      </c>
      <c r="S18" s="100">
        <v>1249728.3999999999</v>
      </c>
      <c r="T18" s="100">
        <v>300109</v>
      </c>
      <c r="U18" s="100">
        <v>802.58</v>
      </c>
      <c r="W18" s="100">
        <v>1523280</v>
      </c>
      <c r="X18" s="100">
        <v>862180</v>
      </c>
      <c r="Y18" s="124">
        <v>2217930</v>
      </c>
      <c r="AB18" s="124">
        <v>1130715.99</v>
      </c>
      <c r="AC18" s="124">
        <v>233549.94</v>
      </c>
      <c r="AG18" s="99">
        <f t="shared" si="1"/>
        <v>822073.52</v>
      </c>
      <c r="AH18" s="63">
        <f t="shared" si="2"/>
        <v>361</v>
      </c>
      <c r="AI18" s="64">
        <f t="shared" si="3"/>
        <v>821712.52</v>
      </c>
      <c r="AJ18" s="60">
        <f t="shared" si="4"/>
        <v>3936099.98</v>
      </c>
      <c r="AK18" s="59">
        <f t="shared" si="5"/>
        <v>3582195.93</v>
      </c>
      <c r="AL18" s="69">
        <f t="shared" si="6"/>
        <v>353904.04999999981</v>
      </c>
    </row>
    <row r="19" spans="1:38" ht="15" thickBot="1" x14ac:dyDescent="0.25">
      <c r="A19" s="50" t="s">
        <v>364</v>
      </c>
      <c r="B19" s="50" t="s">
        <v>366</v>
      </c>
      <c r="C19" s="88">
        <v>5667</v>
      </c>
      <c r="D19" s="89" t="s">
        <v>703</v>
      </c>
      <c r="E19" s="266" t="s">
        <v>1792</v>
      </c>
      <c r="F19" s="123">
        <v>1650639.52</v>
      </c>
      <c r="G19" s="123">
        <v>52200</v>
      </c>
      <c r="H19" s="123">
        <v>37416.230000000003</v>
      </c>
      <c r="I19" s="266">
        <v>3309285.04</v>
      </c>
      <c r="J19" s="266">
        <v>332537.28999999998</v>
      </c>
      <c r="K19" s="276">
        <v>0</v>
      </c>
      <c r="M19" s="276">
        <v>91334.5</v>
      </c>
      <c r="N19" s="276">
        <v>1990.74</v>
      </c>
      <c r="O19" s="266">
        <v>80000</v>
      </c>
      <c r="Q19" s="266">
        <v>23420</v>
      </c>
      <c r="R19" s="266">
        <v>684118.79</v>
      </c>
      <c r="S19" s="100">
        <v>1498250.01</v>
      </c>
      <c r="U19" s="100">
        <v>2021.44</v>
      </c>
      <c r="W19" s="100">
        <v>751844</v>
      </c>
      <c r="X19" s="100">
        <v>897474</v>
      </c>
      <c r="Y19" s="124">
        <v>1733294</v>
      </c>
      <c r="AA19" s="124">
        <v>900</v>
      </c>
      <c r="AB19" s="124">
        <v>568403.26</v>
      </c>
      <c r="AC19" s="124">
        <v>315839.15000000002</v>
      </c>
      <c r="AG19" s="99">
        <f t="shared" si="1"/>
        <v>1740255.75</v>
      </c>
      <c r="AH19" s="63">
        <f t="shared" si="2"/>
        <v>93325.24</v>
      </c>
      <c r="AI19" s="64">
        <f t="shared" si="3"/>
        <v>1646930.51</v>
      </c>
      <c r="AJ19" s="60">
        <f t="shared" si="4"/>
        <v>3149589.45</v>
      </c>
      <c r="AK19" s="59">
        <f t="shared" si="5"/>
        <v>2618436.4099999997</v>
      </c>
      <c r="AL19" s="69">
        <f t="shared" si="6"/>
        <v>531153.0400000005</v>
      </c>
    </row>
    <row r="20" spans="1:38" ht="15" thickBot="1" x14ac:dyDescent="0.25">
      <c r="A20" s="50" t="s">
        <v>364</v>
      </c>
      <c r="B20" s="50" t="s">
        <v>366</v>
      </c>
      <c r="C20" s="88">
        <v>1990</v>
      </c>
      <c r="D20" s="89" t="s">
        <v>704</v>
      </c>
      <c r="E20" s="266" t="s">
        <v>1793</v>
      </c>
      <c r="F20" s="123">
        <v>216501.5</v>
      </c>
      <c r="G20" s="123">
        <v>0</v>
      </c>
      <c r="H20" s="123">
        <v>46613.55</v>
      </c>
      <c r="I20" s="266">
        <v>439545.61</v>
      </c>
      <c r="J20" s="266">
        <v>180649.23</v>
      </c>
      <c r="L20" s="276">
        <v>1360.52</v>
      </c>
      <c r="M20" s="276">
        <v>126100</v>
      </c>
      <c r="N20" s="276">
        <v>274.91000000000003</v>
      </c>
      <c r="R20" s="266">
        <v>787661.67</v>
      </c>
      <c r="S20" s="100">
        <v>605386.29</v>
      </c>
      <c r="T20" s="100">
        <v>2147</v>
      </c>
      <c r="U20" s="100">
        <v>270.23</v>
      </c>
      <c r="W20" s="100">
        <v>1338480</v>
      </c>
      <c r="X20" s="100">
        <v>136580</v>
      </c>
      <c r="Y20" s="124">
        <v>1558310</v>
      </c>
      <c r="AA20" s="124">
        <v>4602</v>
      </c>
      <c r="AB20" s="124">
        <v>472076.55</v>
      </c>
      <c r="AC20" s="124">
        <v>102045.34</v>
      </c>
      <c r="AG20" s="99">
        <f t="shared" si="1"/>
        <v>263115.05</v>
      </c>
      <c r="AH20" s="63">
        <f t="shared" si="2"/>
        <v>127735.43000000001</v>
      </c>
      <c r="AI20" s="64">
        <f t="shared" si="3"/>
        <v>135379.62</v>
      </c>
      <c r="AJ20" s="60">
        <f t="shared" si="4"/>
        <v>2082863.52</v>
      </c>
      <c r="AK20" s="59">
        <f t="shared" si="5"/>
        <v>2137033.89</v>
      </c>
      <c r="AL20" s="69">
        <f t="shared" si="6"/>
        <v>-54170.370000000112</v>
      </c>
    </row>
    <row r="21" spans="1:38" ht="15" thickBot="1" x14ac:dyDescent="0.25">
      <c r="A21" s="50" t="s">
        <v>364</v>
      </c>
      <c r="B21" s="50" t="s">
        <v>366</v>
      </c>
      <c r="C21" s="88">
        <v>2504</v>
      </c>
      <c r="D21" s="89" t="s">
        <v>705</v>
      </c>
      <c r="E21" s="266" t="s">
        <v>1794</v>
      </c>
      <c r="F21" s="123">
        <v>350599.3</v>
      </c>
      <c r="G21" s="123">
        <v>11971.74</v>
      </c>
      <c r="H21" s="123">
        <v>51126.39</v>
      </c>
      <c r="I21" s="266">
        <v>796810.88</v>
      </c>
      <c r="J21" s="266">
        <v>294228.46000000002</v>
      </c>
      <c r="K21" s="276">
        <v>0</v>
      </c>
      <c r="N21" s="276">
        <v>1331.68</v>
      </c>
      <c r="Q21" s="266">
        <v>-97.27</v>
      </c>
      <c r="R21" s="266">
        <v>1709584.67</v>
      </c>
      <c r="S21" s="100">
        <v>596978.51</v>
      </c>
      <c r="T21" s="100">
        <v>35182</v>
      </c>
      <c r="U21" s="100">
        <v>832.44</v>
      </c>
      <c r="W21" s="100">
        <v>1369660</v>
      </c>
      <c r="X21" s="100">
        <v>146160</v>
      </c>
      <c r="Y21" s="124">
        <v>1583461</v>
      </c>
      <c r="AB21" s="124">
        <v>457626.92</v>
      </c>
      <c r="AC21" s="124">
        <v>237299.04</v>
      </c>
      <c r="AG21" s="99">
        <f t="shared" si="1"/>
        <v>413697.43</v>
      </c>
      <c r="AH21" s="63">
        <f t="shared" si="2"/>
        <v>1331.68</v>
      </c>
      <c r="AI21" s="64">
        <f t="shared" si="3"/>
        <v>412365.75</v>
      </c>
      <c r="AJ21" s="60">
        <f t="shared" si="4"/>
        <v>2148812.9500000002</v>
      </c>
      <c r="AK21" s="59">
        <f t="shared" si="5"/>
        <v>2278386.96</v>
      </c>
      <c r="AL21" s="69">
        <f t="shared" si="6"/>
        <v>-129574.00999999978</v>
      </c>
    </row>
    <row r="22" spans="1:38" ht="15" thickBot="1" x14ac:dyDescent="0.25">
      <c r="A22" s="50" t="s">
        <v>364</v>
      </c>
      <c r="B22" s="50" t="s">
        <v>366</v>
      </c>
      <c r="C22" s="88">
        <v>2869</v>
      </c>
      <c r="D22" s="89" t="s">
        <v>706</v>
      </c>
      <c r="E22" s="266" t="s">
        <v>1897</v>
      </c>
      <c r="F22" s="123">
        <v>143555.29</v>
      </c>
      <c r="G22" s="123">
        <v>12589</v>
      </c>
      <c r="H22" s="123">
        <v>217738.2</v>
      </c>
      <c r="I22" s="266">
        <v>1026043.98</v>
      </c>
      <c r="J22" s="266">
        <v>373550.5</v>
      </c>
      <c r="M22" s="276">
        <v>96823</v>
      </c>
      <c r="N22" s="276">
        <v>79.56</v>
      </c>
      <c r="Q22" s="266">
        <v>115649.85</v>
      </c>
      <c r="R22" s="266">
        <v>2287426.9300000002</v>
      </c>
      <c r="S22" s="100">
        <v>890596.31</v>
      </c>
      <c r="U22" s="100">
        <v>222.25</v>
      </c>
      <c r="W22" s="100">
        <v>971440</v>
      </c>
      <c r="X22" s="100">
        <v>100980</v>
      </c>
      <c r="Y22" s="124">
        <v>1331230</v>
      </c>
      <c r="AB22" s="124">
        <v>432467.4</v>
      </c>
      <c r="AC22" s="124">
        <v>239614.23</v>
      </c>
      <c r="AF22" s="124">
        <v>39200</v>
      </c>
      <c r="AG22" s="99">
        <f t="shared" si="1"/>
        <v>373882.49</v>
      </c>
      <c r="AH22" s="63">
        <f t="shared" si="2"/>
        <v>96902.56</v>
      </c>
      <c r="AI22" s="64">
        <f t="shared" si="3"/>
        <v>276979.93</v>
      </c>
      <c r="AJ22" s="60">
        <f t="shared" si="4"/>
        <v>1963238.56</v>
      </c>
      <c r="AK22" s="59">
        <f t="shared" si="5"/>
        <v>2042511.63</v>
      </c>
      <c r="AL22" s="69">
        <f t="shared" si="6"/>
        <v>-79273.069999999832</v>
      </c>
    </row>
    <row r="23" spans="1:38" ht="15" thickBot="1" x14ac:dyDescent="0.25">
      <c r="A23" s="50" t="s">
        <v>369</v>
      </c>
      <c r="B23" s="50" t="s">
        <v>370</v>
      </c>
      <c r="C23" s="88">
        <v>1771</v>
      </c>
      <c r="D23" s="89" t="s">
        <v>707</v>
      </c>
      <c r="E23" s="266" t="s">
        <v>1795</v>
      </c>
      <c r="F23" s="123">
        <v>121914.21</v>
      </c>
      <c r="G23" s="123">
        <v>6986</v>
      </c>
      <c r="H23" s="123">
        <v>30584.240000000002</v>
      </c>
      <c r="I23" s="266">
        <v>968387.66</v>
      </c>
      <c r="J23" s="266">
        <v>170523.36</v>
      </c>
      <c r="N23" s="276">
        <v>298.39999999999998</v>
      </c>
      <c r="O23" s="266">
        <v>33620</v>
      </c>
      <c r="Q23" s="266">
        <v>14826.49</v>
      </c>
      <c r="R23" s="266">
        <v>2091979.99</v>
      </c>
      <c r="S23" s="100">
        <v>498489.18</v>
      </c>
      <c r="T23" s="100">
        <v>19200</v>
      </c>
      <c r="U23" s="100">
        <v>84.36</v>
      </c>
      <c r="W23" s="100">
        <v>757624</v>
      </c>
      <c r="X23" s="100">
        <v>137438</v>
      </c>
      <c r="Y23" s="124">
        <v>774124</v>
      </c>
      <c r="AB23" s="124">
        <v>449245.14</v>
      </c>
      <c r="AC23" s="124">
        <v>223198.47</v>
      </c>
      <c r="AG23" s="99">
        <f t="shared" si="1"/>
        <v>159484.45000000001</v>
      </c>
      <c r="AH23" s="63">
        <f t="shared" si="2"/>
        <v>298.39999999999998</v>
      </c>
      <c r="AI23" s="64">
        <f t="shared" si="3"/>
        <v>159186.05000000002</v>
      </c>
      <c r="AJ23" s="60">
        <f t="shared" si="4"/>
        <v>1412835.54</v>
      </c>
      <c r="AK23" s="59">
        <f t="shared" si="5"/>
        <v>1446567.61</v>
      </c>
      <c r="AL23" s="69">
        <f t="shared" si="6"/>
        <v>-33732.070000000065</v>
      </c>
    </row>
    <row r="24" spans="1:38" ht="15" thickBot="1" x14ac:dyDescent="0.25">
      <c r="A24" s="50" t="s">
        <v>369</v>
      </c>
      <c r="B24" s="50" t="s">
        <v>370</v>
      </c>
      <c r="C24" s="88">
        <v>5076</v>
      </c>
      <c r="D24" s="89" t="s">
        <v>708</v>
      </c>
      <c r="E24" s="266" t="s">
        <v>1796</v>
      </c>
      <c r="F24" s="123">
        <v>594320.71</v>
      </c>
      <c r="G24" s="123">
        <v>40158</v>
      </c>
      <c r="H24" s="123">
        <v>20134.25</v>
      </c>
      <c r="I24" s="266">
        <v>732556.82</v>
      </c>
      <c r="J24" s="266">
        <v>258211.33</v>
      </c>
      <c r="K24" s="276">
        <v>0</v>
      </c>
      <c r="N24" s="276">
        <v>211.82</v>
      </c>
      <c r="O24" s="266">
        <v>64445</v>
      </c>
      <c r="Q24" s="266">
        <v>54985.69</v>
      </c>
      <c r="S24" s="100">
        <v>1077344.6100000001</v>
      </c>
      <c r="T24" s="100">
        <v>484611</v>
      </c>
      <c r="U24" s="100">
        <v>930.98</v>
      </c>
      <c r="W24" s="100">
        <v>1721489.5</v>
      </c>
      <c r="X24" s="100">
        <v>101610</v>
      </c>
      <c r="Y24" s="124">
        <v>2220969.5</v>
      </c>
      <c r="AB24" s="124">
        <v>862261.34</v>
      </c>
      <c r="AC24" s="124">
        <v>212742.16</v>
      </c>
      <c r="AF24" s="124">
        <v>49320</v>
      </c>
      <c r="AG24" s="99">
        <f t="shared" si="1"/>
        <v>654612.96</v>
      </c>
      <c r="AH24" s="63">
        <f t="shared" si="2"/>
        <v>211.82</v>
      </c>
      <c r="AI24" s="64">
        <f t="shared" si="3"/>
        <v>654401.14</v>
      </c>
      <c r="AJ24" s="60">
        <f t="shared" si="4"/>
        <v>3385986.09</v>
      </c>
      <c r="AK24" s="59">
        <f t="shared" si="5"/>
        <v>3345293</v>
      </c>
      <c r="AL24" s="69">
        <f t="shared" si="6"/>
        <v>40693.089999999851</v>
      </c>
    </row>
    <row r="25" spans="1:38" ht="15" thickBot="1" x14ac:dyDescent="0.25">
      <c r="A25" s="50" t="s">
        <v>369</v>
      </c>
      <c r="B25" s="50" t="s">
        <v>370</v>
      </c>
      <c r="C25" s="88">
        <v>1132</v>
      </c>
      <c r="D25" s="89" t="s">
        <v>709</v>
      </c>
      <c r="E25" s="266" t="s">
        <v>1797</v>
      </c>
      <c r="F25" s="123">
        <v>224420.08</v>
      </c>
      <c r="G25" s="123">
        <v>18158</v>
      </c>
      <c r="H25" s="123">
        <v>17310.240000000002</v>
      </c>
      <c r="I25" s="266">
        <v>1185433.46</v>
      </c>
      <c r="J25" s="266">
        <v>152207.60999999999</v>
      </c>
      <c r="N25" s="276">
        <v>276.73</v>
      </c>
      <c r="Q25" s="266">
        <v>10153.91</v>
      </c>
      <c r="R25" s="266">
        <v>1967042.37</v>
      </c>
      <c r="S25" s="100">
        <v>459691.79</v>
      </c>
      <c r="U25" s="100">
        <v>289.7</v>
      </c>
      <c r="W25" s="100">
        <v>1389692.5</v>
      </c>
      <c r="X25" s="100">
        <v>32600</v>
      </c>
      <c r="Y25" s="124">
        <v>1406192.5</v>
      </c>
      <c r="AB25" s="124">
        <v>275727.55</v>
      </c>
      <c r="AC25" s="124">
        <v>191223.4</v>
      </c>
      <c r="AG25" s="99">
        <f t="shared" si="1"/>
        <v>259888.31999999998</v>
      </c>
      <c r="AH25" s="63">
        <f t="shared" si="2"/>
        <v>276.73</v>
      </c>
      <c r="AI25" s="64">
        <f t="shared" si="3"/>
        <v>259611.58999999997</v>
      </c>
      <c r="AJ25" s="60">
        <f t="shared" si="4"/>
        <v>1882273.99</v>
      </c>
      <c r="AK25" s="59">
        <f t="shared" si="5"/>
        <v>1873143.45</v>
      </c>
      <c r="AL25" s="69">
        <f t="shared" si="6"/>
        <v>9130.5400000000373</v>
      </c>
    </row>
    <row r="26" spans="1:38" ht="15" thickBot="1" x14ac:dyDescent="0.25">
      <c r="A26" s="50" t="s">
        <v>369</v>
      </c>
      <c r="B26" s="50" t="s">
        <v>370</v>
      </c>
      <c r="C26" s="88">
        <v>2987</v>
      </c>
      <c r="D26" s="89" t="s">
        <v>710</v>
      </c>
      <c r="E26" s="266" t="s">
        <v>1798</v>
      </c>
      <c r="F26" s="123">
        <v>309117.26</v>
      </c>
      <c r="G26" s="123">
        <v>99503.7</v>
      </c>
      <c r="H26" s="123">
        <v>25537.93</v>
      </c>
      <c r="I26" s="266">
        <v>746392.26</v>
      </c>
      <c r="J26" s="266">
        <v>210390.98</v>
      </c>
      <c r="K26" s="276">
        <v>0</v>
      </c>
      <c r="M26" s="276">
        <v>45300</v>
      </c>
      <c r="N26" s="276">
        <v>226.09</v>
      </c>
      <c r="Q26" s="266">
        <v>67822.17</v>
      </c>
      <c r="R26" s="266">
        <v>1301651.56</v>
      </c>
      <c r="S26" s="100">
        <v>833672.31</v>
      </c>
      <c r="U26" s="100">
        <v>527.38</v>
      </c>
      <c r="W26" s="100">
        <v>460550</v>
      </c>
      <c r="X26" s="100">
        <v>48800</v>
      </c>
      <c r="Y26" s="124">
        <v>495550</v>
      </c>
      <c r="Z26" s="124">
        <v>19600</v>
      </c>
      <c r="AB26" s="124">
        <v>562215.18000000005</v>
      </c>
      <c r="AC26" s="124">
        <v>195207.04000000001</v>
      </c>
      <c r="AG26" s="99">
        <f t="shared" si="1"/>
        <v>434158.89</v>
      </c>
      <c r="AH26" s="63">
        <f t="shared" si="2"/>
        <v>45526.09</v>
      </c>
      <c r="AI26" s="64">
        <f t="shared" si="3"/>
        <v>388632.80000000005</v>
      </c>
      <c r="AJ26" s="60">
        <f t="shared" si="4"/>
        <v>1343549.69</v>
      </c>
      <c r="AK26" s="59">
        <f t="shared" si="5"/>
        <v>1272572.2200000002</v>
      </c>
      <c r="AL26" s="69">
        <f t="shared" si="6"/>
        <v>70977.469999999739</v>
      </c>
    </row>
    <row r="27" spans="1:38" ht="15" thickBot="1" x14ac:dyDescent="0.25">
      <c r="A27" s="50" t="s">
        <v>369</v>
      </c>
      <c r="B27" s="50" t="s">
        <v>370</v>
      </c>
      <c r="C27" s="88">
        <v>2340</v>
      </c>
      <c r="D27" s="89" t="s">
        <v>711</v>
      </c>
      <c r="E27" s="266" t="s">
        <v>1799</v>
      </c>
      <c r="F27" s="123">
        <v>262772.11</v>
      </c>
      <c r="G27" s="123">
        <v>12572</v>
      </c>
      <c r="H27" s="123">
        <v>38398.160000000003</v>
      </c>
      <c r="I27" s="266">
        <v>1960044.64</v>
      </c>
      <c r="J27" s="266">
        <v>287372.45</v>
      </c>
      <c r="K27" s="276">
        <v>0</v>
      </c>
      <c r="N27" s="276">
        <v>251.08</v>
      </c>
      <c r="Q27" s="266">
        <v>700.02</v>
      </c>
      <c r="R27" s="266">
        <v>1776680.82</v>
      </c>
      <c r="S27" s="100">
        <v>1282438.3600000001</v>
      </c>
      <c r="T27" s="100">
        <v>33950</v>
      </c>
      <c r="U27" s="100">
        <v>159.85</v>
      </c>
      <c r="W27" s="100">
        <v>956357.52</v>
      </c>
      <c r="X27" s="100">
        <v>121649</v>
      </c>
      <c r="Y27" s="124">
        <v>1512767.52</v>
      </c>
      <c r="AB27" s="124">
        <v>476169.86</v>
      </c>
      <c r="AC27" s="124">
        <v>280085.07</v>
      </c>
      <c r="AG27" s="99">
        <f t="shared" si="1"/>
        <v>313742.27</v>
      </c>
      <c r="AH27" s="63">
        <f t="shared" si="2"/>
        <v>251.08</v>
      </c>
      <c r="AI27" s="64">
        <f t="shared" si="3"/>
        <v>313491.19</v>
      </c>
      <c r="AJ27" s="60">
        <f t="shared" si="4"/>
        <v>2394554.7300000004</v>
      </c>
      <c r="AK27" s="59">
        <f t="shared" si="5"/>
        <v>2269022.4499999997</v>
      </c>
      <c r="AL27" s="69">
        <f t="shared" si="6"/>
        <v>125532.28000000073</v>
      </c>
    </row>
    <row r="28" spans="1:38" ht="15" thickBot="1" x14ac:dyDescent="0.25">
      <c r="A28" s="50" t="s">
        <v>373</v>
      </c>
      <c r="B28" s="50" t="s">
        <v>374</v>
      </c>
      <c r="C28" s="88">
        <v>4716</v>
      </c>
      <c r="D28" s="89" t="s">
        <v>712</v>
      </c>
      <c r="E28" s="266" t="s">
        <v>1800</v>
      </c>
      <c r="F28" s="123">
        <v>554767.01</v>
      </c>
      <c r="G28" s="123">
        <v>52885</v>
      </c>
      <c r="H28" s="123">
        <v>62045.73</v>
      </c>
      <c r="I28" s="266">
        <v>1417830.37</v>
      </c>
      <c r="J28" s="266">
        <v>231585.21</v>
      </c>
      <c r="K28" s="276">
        <v>1900</v>
      </c>
      <c r="L28" s="276">
        <v>39410</v>
      </c>
      <c r="N28" s="276">
        <v>163.31</v>
      </c>
      <c r="Q28" s="266">
        <v>14926.08</v>
      </c>
      <c r="R28" s="266">
        <v>2074982.75</v>
      </c>
      <c r="S28" s="100">
        <v>2155771.8199999998</v>
      </c>
      <c r="U28" s="100">
        <v>593.88</v>
      </c>
      <c r="V28" s="100">
        <v>110</v>
      </c>
      <c r="W28" s="100">
        <v>2079438</v>
      </c>
      <c r="X28" s="100">
        <v>235515</v>
      </c>
      <c r="Y28" s="124">
        <v>3038388</v>
      </c>
      <c r="AB28" s="124">
        <v>729746.98</v>
      </c>
      <c r="AC28" s="124">
        <v>328946.02</v>
      </c>
      <c r="AE28" s="124">
        <v>3</v>
      </c>
      <c r="AG28" s="99">
        <f t="shared" si="1"/>
        <v>669697.74</v>
      </c>
      <c r="AH28" s="63">
        <f t="shared" si="2"/>
        <v>41473.31</v>
      </c>
      <c r="AI28" s="64">
        <f t="shared" si="3"/>
        <v>628224.42999999993</v>
      </c>
      <c r="AJ28" s="60">
        <f t="shared" si="4"/>
        <v>4471428.6999999993</v>
      </c>
      <c r="AK28" s="59">
        <f t="shared" si="5"/>
        <v>4097084</v>
      </c>
      <c r="AL28" s="69">
        <f t="shared" si="6"/>
        <v>374344.69999999925</v>
      </c>
    </row>
    <row r="29" spans="1:38" ht="15" thickBot="1" x14ac:dyDescent="0.25">
      <c r="A29" s="50" t="s">
        <v>373</v>
      </c>
      <c r="B29" s="50" t="s">
        <v>374</v>
      </c>
      <c r="C29" s="88">
        <v>2694</v>
      </c>
      <c r="D29" s="89" t="s">
        <v>713</v>
      </c>
      <c r="E29" s="266" t="s">
        <v>1801</v>
      </c>
      <c r="F29" s="123">
        <v>322707.71999999997</v>
      </c>
      <c r="G29" s="123">
        <v>9886</v>
      </c>
      <c r="H29" s="123">
        <v>129770.2</v>
      </c>
      <c r="I29" s="266">
        <v>618648.88</v>
      </c>
      <c r="J29" s="266">
        <v>238754.45</v>
      </c>
      <c r="K29" s="276">
        <v>0</v>
      </c>
      <c r="L29" s="276">
        <v>18350</v>
      </c>
      <c r="M29" s="276">
        <v>34490</v>
      </c>
      <c r="N29" s="276">
        <v>146</v>
      </c>
      <c r="Q29" s="266">
        <v>22294.71</v>
      </c>
      <c r="R29" s="266">
        <v>1942599.48</v>
      </c>
      <c r="S29" s="100">
        <v>832655.26</v>
      </c>
      <c r="T29" s="100">
        <v>27030</v>
      </c>
      <c r="U29" s="100">
        <v>641.74</v>
      </c>
      <c r="W29" s="100">
        <v>1027215.5</v>
      </c>
      <c r="X29" s="100">
        <v>48803</v>
      </c>
      <c r="Y29" s="124">
        <v>1142218.5</v>
      </c>
      <c r="AB29" s="124">
        <v>426493.12</v>
      </c>
      <c r="AC29" s="124">
        <v>169748.88</v>
      </c>
      <c r="AF29" s="124">
        <v>900</v>
      </c>
      <c r="AG29" s="99">
        <f t="shared" si="1"/>
        <v>462363.92</v>
      </c>
      <c r="AH29" s="63">
        <f t="shared" si="2"/>
        <v>52986</v>
      </c>
      <c r="AI29" s="64">
        <f t="shared" si="3"/>
        <v>409377.92</v>
      </c>
      <c r="AJ29" s="60">
        <f t="shared" si="4"/>
        <v>1936345.5</v>
      </c>
      <c r="AK29" s="59">
        <f t="shared" si="5"/>
        <v>1739360.5</v>
      </c>
      <c r="AL29" s="69">
        <f t="shared" si="6"/>
        <v>196985</v>
      </c>
    </row>
    <row r="30" spans="1:38" ht="15" thickBot="1" x14ac:dyDescent="0.25">
      <c r="A30" s="50" t="s">
        <v>373</v>
      </c>
      <c r="B30" s="50" t="s">
        <v>374</v>
      </c>
      <c r="C30" s="88">
        <v>3656</v>
      </c>
      <c r="D30" s="89" t="s">
        <v>714</v>
      </c>
      <c r="E30" s="266" t="s">
        <v>1802</v>
      </c>
      <c r="F30" s="123">
        <v>576897.18999999994</v>
      </c>
      <c r="G30" s="123">
        <v>12983.25</v>
      </c>
      <c r="H30" s="123">
        <v>82845.77</v>
      </c>
      <c r="I30" s="266">
        <v>910580.63</v>
      </c>
      <c r="J30" s="266">
        <v>269414.25</v>
      </c>
      <c r="K30" s="276">
        <v>0</v>
      </c>
      <c r="L30" s="276">
        <v>18816.63</v>
      </c>
      <c r="N30" s="276">
        <v>270.93</v>
      </c>
      <c r="Q30" s="266">
        <v>47389.14</v>
      </c>
      <c r="R30" s="266">
        <v>1357301.45</v>
      </c>
      <c r="S30" s="100">
        <v>1358557.1</v>
      </c>
      <c r="U30" s="100">
        <v>1154.4000000000001</v>
      </c>
      <c r="V30" s="100">
        <v>60</v>
      </c>
      <c r="W30" s="100">
        <v>1004788.5</v>
      </c>
      <c r="X30" s="100">
        <v>71715</v>
      </c>
      <c r="Y30" s="124">
        <v>1446958.5</v>
      </c>
      <c r="AB30" s="124">
        <v>534012.48</v>
      </c>
      <c r="AC30" s="124">
        <v>165948.82</v>
      </c>
      <c r="AE30" s="124">
        <v>1</v>
      </c>
      <c r="AF30" s="124">
        <v>1800</v>
      </c>
      <c r="AG30" s="99">
        <f t="shared" si="1"/>
        <v>672726.21</v>
      </c>
      <c r="AH30" s="63">
        <f t="shared" si="2"/>
        <v>19087.560000000001</v>
      </c>
      <c r="AI30" s="64">
        <f t="shared" si="3"/>
        <v>653638.64999999991</v>
      </c>
      <c r="AJ30" s="60">
        <f t="shared" si="4"/>
        <v>2436275</v>
      </c>
      <c r="AK30" s="59">
        <f t="shared" si="5"/>
        <v>2148720.7999999998</v>
      </c>
      <c r="AL30" s="69">
        <f t="shared" si="6"/>
        <v>287554.20000000019</v>
      </c>
    </row>
    <row r="31" spans="1:38" ht="15" thickBot="1" x14ac:dyDescent="0.25">
      <c r="A31" s="50" t="s">
        <v>373</v>
      </c>
      <c r="B31" s="50" t="s">
        <v>374</v>
      </c>
      <c r="C31" s="88">
        <v>4918</v>
      </c>
      <c r="D31" s="89" t="s">
        <v>715</v>
      </c>
      <c r="E31" s="266" t="s">
        <v>1803</v>
      </c>
      <c r="F31" s="123">
        <v>307813.59000000003</v>
      </c>
      <c r="G31" s="123">
        <v>2750</v>
      </c>
      <c r="H31" s="123">
        <v>80932.160000000003</v>
      </c>
      <c r="I31" s="266">
        <v>476240.62</v>
      </c>
      <c r="J31" s="266">
        <v>147777.95000000001</v>
      </c>
      <c r="K31" s="276">
        <v>0</v>
      </c>
      <c r="L31" s="276">
        <v>34814.959999999999</v>
      </c>
      <c r="M31" s="276">
        <v>0.09</v>
      </c>
      <c r="N31" s="276">
        <v>154.25</v>
      </c>
      <c r="O31" s="266">
        <v>9252.7099999999991</v>
      </c>
      <c r="Q31" s="266">
        <v>164866.91</v>
      </c>
      <c r="R31" s="266">
        <v>1339755.76</v>
      </c>
      <c r="S31" s="100">
        <v>1197699.3899999999</v>
      </c>
      <c r="T31" s="100">
        <v>1936.74</v>
      </c>
      <c r="U31" s="100">
        <v>586.19000000000005</v>
      </c>
      <c r="V31" s="100">
        <v>800</v>
      </c>
      <c r="W31" s="100">
        <v>1469485.9</v>
      </c>
      <c r="X31" s="100">
        <v>87115</v>
      </c>
      <c r="Y31" s="124">
        <v>1975775.9</v>
      </c>
      <c r="AB31" s="124">
        <v>672782.81</v>
      </c>
      <c r="AC31" s="124">
        <v>334498.18</v>
      </c>
      <c r="AE31" s="124">
        <v>3</v>
      </c>
      <c r="AF31" s="124">
        <v>1500</v>
      </c>
      <c r="AG31" s="99">
        <f t="shared" si="1"/>
        <v>391495.75</v>
      </c>
      <c r="AH31" s="63">
        <f t="shared" si="2"/>
        <v>34969.299999999996</v>
      </c>
      <c r="AI31" s="64">
        <f t="shared" si="3"/>
        <v>356526.45</v>
      </c>
      <c r="AJ31" s="60">
        <f t="shared" si="4"/>
        <v>2757623.2199999997</v>
      </c>
      <c r="AK31" s="59">
        <f t="shared" si="5"/>
        <v>2984559.89</v>
      </c>
      <c r="AL31" s="69">
        <f t="shared" si="6"/>
        <v>-226936.67000000039</v>
      </c>
    </row>
    <row r="32" spans="1:38" ht="15" thickBot="1" x14ac:dyDescent="0.25">
      <c r="A32" s="50" t="s">
        <v>373</v>
      </c>
      <c r="B32" s="50" t="s">
        <v>374</v>
      </c>
      <c r="C32" s="88">
        <v>2308</v>
      </c>
      <c r="D32" s="89" t="s">
        <v>716</v>
      </c>
      <c r="E32" s="266" t="s">
        <v>1804</v>
      </c>
      <c r="F32" s="123">
        <v>395271.69</v>
      </c>
      <c r="G32" s="123">
        <v>2200</v>
      </c>
      <c r="H32" s="123">
        <v>81467.8</v>
      </c>
      <c r="I32" s="266">
        <v>1139637.6100000001</v>
      </c>
      <c r="J32" s="266">
        <v>173282.43</v>
      </c>
      <c r="K32" s="276">
        <v>0</v>
      </c>
      <c r="L32" s="276">
        <v>31150</v>
      </c>
      <c r="N32" s="276">
        <v>211.54</v>
      </c>
      <c r="Q32" s="266">
        <v>-11052.26</v>
      </c>
      <c r="R32" s="266">
        <v>2103448.6</v>
      </c>
      <c r="S32" s="100">
        <v>1312612.6499999999</v>
      </c>
      <c r="U32" s="100">
        <v>723.62</v>
      </c>
      <c r="W32" s="100">
        <v>1464138.5</v>
      </c>
      <c r="X32" s="100">
        <v>95380</v>
      </c>
      <c r="Y32" s="124">
        <v>1964468.5</v>
      </c>
      <c r="AB32" s="124">
        <v>449104.31</v>
      </c>
      <c r="AC32" s="124">
        <v>261852.37</v>
      </c>
      <c r="AE32" s="124">
        <v>3</v>
      </c>
      <c r="AF32" s="124">
        <v>900</v>
      </c>
      <c r="AG32" s="99">
        <f t="shared" si="1"/>
        <v>478939.49</v>
      </c>
      <c r="AH32" s="63">
        <f t="shared" si="2"/>
        <v>31361.54</v>
      </c>
      <c r="AI32" s="64">
        <f t="shared" si="3"/>
        <v>447577.95</v>
      </c>
      <c r="AJ32" s="60">
        <f t="shared" si="4"/>
        <v>2872854.77</v>
      </c>
      <c r="AK32" s="59">
        <f t="shared" si="5"/>
        <v>2676328.1800000002</v>
      </c>
      <c r="AL32" s="69">
        <f t="shared" si="6"/>
        <v>196526.58999999985</v>
      </c>
    </row>
    <row r="33" spans="1:38" ht="15" thickBot="1" x14ac:dyDescent="0.25">
      <c r="A33" s="50" t="s">
        <v>373</v>
      </c>
      <c r="B33" s="50" t="s">
        <v>374</v>
      </c>
      <c r="C33" s="88">
        <v>1606</v>
      </c>
      <c r="D33" s="89" t="s">
        <v>717</v>
      </c>
      <c r="E33" s="266" t="s">
        <v>1805</v>
      </c>
      <c r="F33" s="123">
        <v>591071.41</v>
      </c>
      <c r="G33" s="123">
        <v>6148</v>
      </c>
      <c r="H33" s="123">
        <v>60988.38</v>
      </c>
      <c r="I33" s="266">
        <v>452167.92</v>
      </c>
      <c r="J33" s="266">
        <v>296741.68</v>
      </c>
      <c r="L33" s="276">
        <v>20059.86</v>
      </c>
      <c r="N33" s="276">
        <v>132</v>
      </c>
      <c r="O33" s="266">
        <v>18629.810000000001</v>
      </c>
      <c r="Q33" s="266">
        <v>24908.73</v>
      </c>
      <c r="R33" s="266">
        <v>1634028.2</v>
      </c>
      <c r="S33" s="100">
        <v>952972.58</v>
      </c>
      <c r="T33" s="100">
        <v>59806.86</v>
      </c>
      <c r="U33" s="100">
        <v>1056.56</v>
      </c>
      <c r="W33" s="100">
        <v>525262.5</v>
      </c>
      <c r="X33" s="100">
        <v>72115</v>
      </c>
      <c r="Y33" s="124">
        <v>833162.5</v>
      </c>
      <c r="AB33" s="124">
        <v>357496.16</v>
      </c>
      <c r="AC33" s="124">
        <v>272562.51</v>
      </c>
      <c r="AF33" s="124">
        <v>900</v>
      </c>
      <c r="AG33" s="99">
        <f t="shared" si="1"/>
        <v>658207.79</v>
      </c>
      <c r="AH33" s="63">
        <f t="shared" si="2"/>
        <v>20191.86</v>
      </c>
      <c r="AI33" s="64">
        <f t="shared" si="3"/>
        <v>638015.93000000005</v>
      </c>
      <c r="AJ33" s="60">
        <f t="shared" si="4"/>
        <v>1611213.5</v>
      </c>
      <c r="AK33" s="59">
        <f t="shared" si="5"/>
        <v>1464121.17</v>
      </c>
      <c r="AL33" s="69">
        <f t="shared" si="6"/>
        <v>147092.33000000007</v>
      </c>
    </row>
    <row r="34" spans="1:38" ht="15" thickBot="1" x14ac:dyDescent="0.25">
      <c r="A34" s="50" t="s">
        <v>373</v>
      </c>
      <c r="B34" s="50" t="s">
        <v>374</v>
      </c>
      <c r="C34" s="88">
        <v>2622</v>
      </c>
      <c r="D34" s="89" t="s">
        <v>718</v>
      </c>
      <c r="E34" s="266" t="s">
        <v>1806</v>
      </c>
      <c r="F34" s="123">
        <v>175886.69</v>
      </c>
      <c r="G34" s="123">
        <v>4096</v>
      </c>
      <c r="H34" s="123">
        <v>33285.17</v>
      </c>
      <c r="I34" s="266">
        <v>617524.76</v>
      </c>
      <c r="J34" s="266">
        <v>246899.27</v>
      </c>
      <c r="K34" s="276">
        <v>0</v>
      </c>
      <c r="L34" s="276">
        <v>1700.05</v>
      </c>
      <c r="N34" s="276">
        <v>246.79</v>
      </c>
      <c r="Q34" s="266">
        <v>44138.62</v>
      </c>
      <c r="R34" s="266">
        <v>391756.52</v>
      </c>
      <c r="S34" s="100">
        <v>1142390.21</v>
      </c>
      <c r="U34" s="100">
        <v>697.13</v>
      </c>
      <c r="V34" s="100">
        <v>350</v>
      </c>
      <c r="W34" s="100">
        <v>1654453.2</v>
      </c>
      <c r="X34" s="100">
        <v>106271</v>
      </c>
      <c r="Y34" s="124">
        <v>1974499.2</v>
      </c>
      <c r="AB34" s="124">
        <v>677217.72</v>
      </c>
      <c r="AC34" s="124">
        <v>139399.51999999999</v>
      </c>
      <c r="AE34" s="124">
        <v>2</v>
      </c>
      <c r="AF34" s="124">
        <v>900</v>
      </c>
      <c r="AG34" s="99">
        <f t="shared" si="1"/>
        <v>213267.86</v>
      </c>
      <c r="AH34" s="63">
        <f t="shared" si="2"/>
        <v>1946.84</v>
      </c>
      <c r="AI34" s="64">
        <f t="shared" si="3"/>
        <v>211321.02</v>
      </c>
      <c r="AJ34" s="60">
        <f t="shared" si="4"/>
        <v>2904161.54</v>
      </c>
      <c r="AK34" s="59">
        <f t="shared" si="5"/>
        <v>2792018.44</v>
      </c>
      <c r="AL34" s="69">
        <f t="shared" si="6"/>
        <v>112143.10000000009</v>
      </c>
    </row>
    <row r="35" spans="1:38" ht="15" thickBot="1" x14ac:dyDescent="0.25">
      <c r="A35" s="50" t="s">
        <v>373</v>
      </c>
      <c r="B35" s="50" t="s">
        <v>374</v>
      </c>
      <c r="C35" s="88">
        <v>2397</v>
      </c>
      <c r="D35" s="89" t="s">
        <v>719</v>
      </c>
      <c r="E35" s="266" t="s">
        <v>1807</v>
      </c>
      <c r="F35" s="123">
        <v>517315.89</v>
      </c>
      <c r="G35" s="123">
        <v>11187</v>
      </c>
      <c r="H35" s="123">
        <v>65299.98</v>
      </c>
      <c r="I35" s="266">
        <v>469066.25</v>
      </c>
      <c r="J35" s="266">
        <v>258728.84</v>
      </c>
      <c r="K35" s="276">
        <v>4950</v>
      </c>
      <c r="L35" s="276">
        <v>7585.57</v>
      </c>
      <c r="M35" s="276">
        <v>256380</v>
      </c>
      <c r="N35" s="276">
        <v>290</v>
      </c>
      <c r="Q35" s="266">
        <v>3795.98</v>
      </c>
      <c r="R35" s="266">
        <v>459399.49</v>
      </c>
      <c r="S35" s="100">
        <v>716967.25</v>
      </c>
      <c r="U35" s="100">
        <v>659.55</v>
      </c>
      <c r="V35" s="100">
        <v>20</v>
      </c>
      <c r="W35" s="100">
        <v>1019836</v>
      </c>
      <c r="X35" s="100">
        <v>75418</v>
      </c>
      <c r="Y35" s="124">
        <v>1117539</v>
      </c>
      <c r="AB35" s="124">
        <v>410604.19</v>
      </c>
      <c r="AC35" s="124">
        <v>127744.03</v>
      </c>
      <c r="AG35" s="99">
        <f t="shared" si="1"/>
        <v>593802.87</v>
      </c>
      <c r="AH35" s="63">
        <f t="shared" si="2"/>
        <v>269205.57</v>
      </c>
      <c r="AI35" s="64">
        <f t="shared" si="3"/>
        <v>324597.3</v>
      </c>
      <c r="AJ35" s="60">
        <f t="shared" si="4"/>
        <v>1812900.8</v>
      </c>
      <c r="AK35" s="59">
        <f t="shared" si="5"/>
        <v>1655887.22</v>
      </c>
      <c r="AL35" s="69">
        <f t="shared" si="6"/>
        <v>157013.58000000007</v>
      </c>
    </row>
    <row r="36" spans="1:38" ht="15" thickBot="1" x14ac:dyDescent="0.25">
      <c r="A36" s="50" t="s">
        <v>373</v>
      </c>
      <c r="B36" s="50" t="s">
        <v>374</v>
      </c>
      <c r="C36" s="88">
        <v>1711</v>
      </c>
      <c r="D36" s="89" t="s">
        <v>720</v>
      </c>
      <c r="E36" s="266" t="s">
        <v>1808</v>
      </c>
      <c r="F36" s="123">
        <v>217939.07</v>
      </c>
      <c r="G36" s="123">
        <v>13009.83</v>
      </c>
      <c r="H36" s="123">
        <v>58344.73</v>
      </c>
      <c r="I36" s="266">
        <v>741570.69</v>
      </c>
      <c r="J36" s="266">
        <v>170819.01</v>
      </c>
      <c r="K36" s="276">
        <v>0</v>
      </c>
      <c r="L36" s="276">
        <v>22824.17</v>
      </c>
      <c r="N36" s="276">
        <v>134</v>
      </c>
      <c r="O36" s="266">
        <v>13761.1</v>
      </c>
      <c r="Q36" s="266">
        <v>59041.47</v>
      </c>
      <c r="R36" s="266">
        <v>556569.79</v>
      </c>
      <c r="S36" s="100">
        <v>992247</v>
      </c>
      <c r="T36" s="100">
        <v>86438.720000000001</v>
      </c>
      <c r="U36" s="100">
        <v>386.08</v>
      </c>
      <c r="V36" s="100">
        <v>30</v>
      </c>
      <c r="W36" s="100">
        <v>1320360.7</v>
      </c>
      <c r="X36" s="100">
        <v>48618</v>
      </c>
      <c r="Y36" s="124">
        <v>1627365.7</v>
      </c>
      <c r="AB36" s="124">
        <v>379758.31</v>
      </c>
      <c r="AC36" s="124">
        <v>174612.38</v>
      </c>
      <c r="AF36" s="124">
        <v>900</v>
      </c>
      <c r="AG36" s="99">
        <f t="shared" si="1"/>
        <v>289293.63</v>
      </c>
      <c r="AH36" s="63">
        <f t="shared" si="2"/>
        <v>22958.17</v>
      </c>
      <c r="AI36" s="64">
        <f t="shared" si="3"/>
        <v>266335.46000000002</v>
      </c>
      <c r="AJ36" s="60">
        <f t="shared" si="4"/>
        <v>2448080.5</v>
      </c>
      <c r="AK36" s="59">
        <f t="shared" si="5"/>
        <v>2182636.39</v>
      </c>
      <c r="AL36" s="69">
        <f t="shared" si="6"/>
        <v>265444.10999999987</v>
      </c>
    </row>
    <row r="37" spans="1:38" ht="15" thickBot="1" x14ac:dyDescent="0.25">
      <c r="A37" s="50" t="s">
        <v>373</v>
      </c>
      <c r="B37" s="50" t="s">
        <v>374</v>
      </c>
      <c r="C37" s="88">
        <v>2477</v>
      </c>
      <c r="D37" s="89" t="s">
        <v>721</v>
      </c>
      <c r="E37" s="266" t="s">
        <v>1809</v>
      </c>
      <c r="F37" s="123">
        <v>262322.59000000003</v>
      </c>
      <c r="G37" s="123">
        <v>4889.25</v>
      </c>
      <c r="H37" s="123">
        <v>122017.92</v>
      </c>
      <c r="I37" s="266">
        <v>324553.73</v>
      </c>
      <c r="J37" s="266">
        <v>243201.85</v>
      </c>
      <c r="K37" s="276">
        <v>0</v>
      </c>
      <c r="L37" s="276">
        <v>1950</v>
      </c>
      <c r="M37" s="276">
        <v>92155</v>
      </c>
      <c r="N37" s="276">
        <v>431.35</v>
      </c>
      <c r="Q37" s="266">
        <v>31237.95</v>
      </c>
      <c r="R37" s="266">
        <v>1714982.69</v>
      </c>
      <c r="S37" s="100">
        <v>1069665.83</v>
      </c>
      <c r="U37" s="100">
        <v>571.9</v>
      </c>
      <c r="V37" s="100">
        <v>120</v>
      </c>
      <c r="W37" s="100">
        <v>1103268.5</v>
      </c>
      <c r="X37" s="100">
        <v>77615</v>
      </c>
      <c r="Y37" s="124">
        <v>1407841.5</v>
      </c>
      <c r="AB37" s="124">
        <v>579609.09</v>
      </c>
      <c r="AC37" s="124">
        <v>114216.16</v>
      </c>
      <c r="AE37" s="124">
        <v>1</v>
      </c>
      <c r="AG37" s="99">
        <f t="shared" si="1"/>
        <v>389229.76</v>
      </c>
      <c r="AH37" s="63">
        <f t="shared" si="2"/>
        <v>94536.35</v>
      </c>
      <c r="AI37" s="64">
        <f t="shared" si="3"/>
        <v>294693.41000000003</v>
      </c>
      <c r="AJ37" s="60">
        <f t="shared" si="4"/>
        <v>2251241.23</v>
      </c>
      <c r="AK37" s="59">
        <f t="shared" si="5"/>
        <v>2101667.75</v>
      </c>
      <c r="AL37" s="69">
        <f t="shared" si="6"/>
        <v>149573.47999999998</v>
      </c>
    </row>
    <row r="38" spans="1:38" ht="15" thickBot="1" x14ac:dyDescent="0.25">
      <c r="A38" s="50" t="s">
        <v>373</v>
      </c>
      <c r="B38" s="50" t="s">
        <v>374</v>
      </c>
      <c r="C38" s="88">
        <v>1987</v>
      </c>
      <c r="D38" s="89" t="s">
        <v>722</v>
      </c>
      <c r="E38" s="266" t="s">
        <v>1810</v>
      </c>
      <c r="F38" s="123">
        <v>263449.75</v>
      </c>
      <c r="G38" s="123">
        <v>2746</v>
      </c>
      <c r="H38" s="123">
        <v>87149.51</v>
      </c>
      <c r="I38" s="266">
        <v>1140354.33</v>
      </c>
      <c r="J38" s="266">
        <v>197198.28</v>
      </c>
      <c r="K38" s="276">
        <v>0</v>
      </c>
      <c r="L38" s="276">
        <v>17555.650000000001</v>
      </c>
      <c r="M38" s="276">
        <v>84595</v>
      </c>
      <c r="N38" s="276">
        <v>146</v>
      </c>
      <c r="O38" s="266">
        <v>5400</v>
      </c>
      <c r="Q38" s="266">
        <v>33811.199999999997</v>
      </c>
      <c r="R38" s="266">
        <v>2179663.7000000002</v>
      </c>
      <c r="S38" s="100">
        <v>1139135.72</v>
      </c>
      <c r="U38" s="100">
        <v>456.21</v>
      </c>
      <c r="V38" s="100">
        <v>540</v>
      </c>
      <c r="W38" s="100">
        <v>1369825.5</v>
      </c>
      <c r="X38" s="100">
        <v>138615</v>
      </c>
      <c r="Y38" s="124">
        <v>1786725.5</v>
      </c>
      <c r="AB38" s="124">
        <v>463110.17</v>
      </c>
      <c r="AC38" s="124">
        <v>464926.19</v>
      </c>
      <c r="AE38" s="124">
        <v>2</v>
      </c>
      <c r="AF38" s="124">
        <v>900</v>
      </c>
      <c r="AG38" s="99">
        <f t="shared" si="1"/>
        <v>353345.26</v>
      </c>
      <c r="AH38" s="63">
        <f t="shared" si="2"/>
        <v>102296.65</v>
      </c>
      <c r="AI38" s="64">
        <f t="shared" si="3"/>
        <v>251048.61000000002</v>
      </c>
      <c r="AJ38" s="60">
        <f t="shared" si="4"/>
        <v>2648572.4299999997</v>
      </c>
      <c r="AK38" s="59">
        <f t="shared" si="5"/>
        <v>2715663.86</v>
      </c>
      <c r="AL38" s="69">
        <f t="shared" si="6"/>
        <v>-67091.430000000168</v>
      </c>
    </row>
    <row r="39" spans="1:38" ht="15" thickBot="1" x14ac:dyDescent="0.25">
      <c r="A39" s="50" t="s">
        <v>373</v>
      </c>
      <c r="B39" s="50" t="s">
        <v>374</v>
      </c>
      <c r="C39" s="88">
        <v>3047</v>
      </c>
      <c r="D39" s="89" t="s">
        <v>723</v>
      </c>
      <c r="E39" s="266" t="s">
        <v>1811</v>
      </c>
      <c r="F39" s="123">
        <v>643051.17000000004</v>
      </c>
      <c r="G39" s="123">
        <v>10809.25</v>
      </c>
      <c r="H39" s="123">
        <v>25573.9</v>
      </c>
      <c r="I39" s="266">
        <v>471607.96</v>
      </c>
      <c r="J39" s="266">
        <v>292287.38</v>
      </c>
      <c r="K39" s="276">
        <v>0</v>
      </c>
      <c r="L39" s="276">
        <v>21577.61</v>
      </c>
      <c r="N39" s="276">
        <v>176.8</v>
      </c>
      <c r="Q39" s="266">
        <v>-157150</v>
      </c>
      <c r="R39" s="266">
        <v>1994257.35</v>
      </c>
      <c r="S39" s="100">
        <v>1321942.01</v>
      </c>
      <c r="U39" s="100">
        <v>1453.34</v>
      </c>
      <c r="W39" s="100">
        <v>901550</v>
      </c>
      <c r="X39" s="100">
        <v>38495</v>
      </c>
      <c r="Y39" s="124">
        <v>1362645</v>
      </c>
      <c r="AB39" s="124">
        <v>472233.75</v>
      </c>
      <c r="AC39" s="124">
        <v>257911.58</v>
      </c>
      <c r="AF39" s="124">
        <v>50000</v>
      </c>
      <c r="AG39" s="99">
        <f t="shared" si="1"/>
        <v>679434.32000000007</v>
      </c>
      <c r="AH39" s="63">
        <f t="shared" si="2"/>
        <v>21754.41</v>
      </c>
      <c r="AI39" s="64">
        <f t="shared" si="3"/>
        <v>657679.91</v>
      </c>
      <c r="AJ39" s="60">
        <f t="shared" si="4"/>
        <v>2263440.35</v>
      </c>
      <c r="AK39" s="59">
        <f t="shared" si="5"/>
        <v>2142790.33</v>
      </c>
      <c r="AL39" s="69">
        <f t="shared" si="6"/>
        <v>120650.02000000002</v>
      </c>
    </row>
    <row r="40" spans="1:38" ht="15" thickBot="1" x14ac:dyDescent="0.25">
      <c r="A40" s="50" t="s">
        <v>373</v>
      </c>
      <c r="B40" s="50" t="s">
        <v>374</v>
      </c>
      <c r="C40" s="88">
        <v>2101</v>
      </c>
      <c r="D40" s="89" t="s">
        <v>724</v>
      </c>
      <c r="E40" s="266" t="s">
        <v>1812</v>
      </c>
      <c r="F40" s="123">
        <v>587702.69999999995</v>
      </c>
      <c r="G40" s="123">
        <v>5780</v>
      </c>
      <c r="H40" s="123">
        <v>63141</v>
      </c>
      <c r="I40" s="266">
        <v>832867.3</v>
      </c>
      <c r="J40" s="266">
        <v>439717.76</v>
      </c>
      <c r="K40" s="276">
        <v>0</v>
      </c>
      <c r="L40" s="276">
        <v>29540.21</v>
      </c>
      <c r="M40" s="276">
        <v>249260</v>
      </c>
      <c r="N40" s="276">
        <v>144</v>
      </c>
      <c r="O40" s="266">
        <v>10000</v>
      </c>
      <c r="Q40" s="266">
        <v>26432.29</v>
      </c>
      <c r="S40" s="100">
        <v>1092311.18</v>
      </c>
      <c r="U40" s="100">
        <v>806.17</v>
      </c>
      <c r="W40" s="100">
        <v>1970739.5</v>
      </c>
      <c r="X40" s="100">
        <v>81205</v>
      </c>
      <c r="Y40" s="124">
        <v>2356069.5</v>
      </c>
      <c r="AB40" s="124">
        <v>419248.77</v>
      </c>
      <c r="AC40" s="124">
        <v>291319.67999999999</v>
      </c>
      <c r="AE40" s="124">
        <v>1</v>
      </c>
      <c r="AF40" s="124">
        <v>1500</v>
      </c>
      <c r="AG40" s="99">
        <f t="shared" si="1"/>
        <v>656623.69999999995</v>
      </c>
      <c r="AH40" s="63">
        <f t="shared" si="2"/>
        <v>278944.21000000002</v>
      </c>
      <c r="AI40" s="64">
        <f t="shared" si="3"/>
        <v>377679.48999999993</v>
      </c>
      <c r="AJ40" s="60">
        <f t="shared" si="4"/>
        <v>3145061.8499999996</v>
      </c>
      <c r="AK40" s="59">
        <f t="shared" si="5"/>
        <v>3068138.95</v>
      </c>
      <c r="AL40" s="69">
        <f t="shared" si="6"/>
        <v>76922.899999999441</v>
      </c>
    </row>
    <row r="41" spans="1:38" ht="15" thickBot="1" x14ac:dyDescent="0.25">
      <c r="A41" s="50" t="s">
        <v>373</v>
      </c>
      <c r="B41" s="50" t="s">
        <v>374</v>
      </c>
      <c r="C41" s="88">
        <v>1995</v>
      </c>
      <c r="D41" s="89" t="s">
        <v>725</v>
      </c>
      <c r="E41" s="266" t="s">
        <v>1890</v>
      </c>
      <c r="F41" s="123">
        <v>393012.06</v>
      </c>
      <c r="G41" s="123">
        <v>2200</v>
      </c>
      <c r="H41" s="123">
        <v>26284.21</v>
      </c>
      <c r="I41" s="266">
        <v>749461.45</v>
      </c>
      <c r="J41" s="266">
        <v>224146.68</v>
      </c>
      <c r="K41" s="276">
        <v>0</v>
      </c>
      <c r="L41" s="276">
        <v>56156.55</v>
      </c>
      <c r="M41" s="276">
        <v>35000</v>
      </c>
      <c r="N41" s="276">
        <v>936.21</v>
      </c>
      <c r="Q41" s="266">
        <v>29600</v>
      </c>
      <c r="R41" s="266">
        <v>1367149.29</v>
      </c>
      <c r="S41" s="100">
        <v>1158897.19</v>
      </c>
      <c r="U41" s="100">
        <v>1175.0999999999999</v>
      </c>
      <c r="V41" s="100">
        <v>1800</v>
      </c>
      <c r="W41" s="100">
        <v>1118655.53</v>
      </c>
      <c r="X41" s="100">
        <v>81815</v>
      </c>
      <c r="Y41" s="124">
        <v>1630455.53</v>
      </c>
      <c r="AB41" s="124">
        <v>468474.9</v>
      </c>
      <c r="AC41" s="124">
        <v>190629.49</v>
      </c>
      <c r="AE41" s="124">
        <v>2</v>
      </c>
      <c r="AF41" s="124">
        <v>1800</v>
      </c>
      <c r="AG41" s="99">
        <f t="shared" si="1"/>
        <v>421496.27</v>
      </c>
      <c r="AH41" s="63">
        <f t="shared" si="2"/>
        <v>92092.760000000009</v>
      </c>
      <c r="AI41" s="64">
        <f t="shared" si="3"/>
        <v>329403.51</v>
      </c>
      <c r="AJ41" s="60">
        <f t="shared" si="4"/>
        <v>2362342.8200000003</v>
      </c>
      <c r="AK41" s="59">
        <f t="shared" si="5"/>
        <v>2291361.92</v>
      </c>
      <c r="AL41" s="69">
        <f t="shared" si="6"/>
        <v>70980.900000000373</v>
      </c>
    </row>
    <row r="42" spans="1:38" ht="15" thickBot="1" x14ac:dyDescent="0.25">
      <c r="A42" s="50" t="s">
        <v>377</v>
      </c>
      <c r="B42" s="50" t="s">
        <v>378</v>
      </c>
      <c r="C42" s="88">
        <v>3634</v>
      </c>
      <c r="D42" s="89" t="s">
        <v>726</v>
      </c>
      <c r="E42" s="266" t="s">
        <v>1813</v>
      </c>
      <c r="F42" s="123">
        <v>627033.12</v>
      </c>
      <c r="G42" s="123">
        <v>0</v>
      </c>
      <c r="H42" s="123">
        <v>46620.6</v>
      </c>
      <c r="I42" s="266">
        <v>600003.06000000006</v>
      </c>
      <c r="J42" s="266">
        <v>226283.04</v>
      </c>
      <c r="K42" s="276">
        <v>0</v>
      </c>
      <c r="L42" s="276">
        <v>40123.68</v>
      </c>
      <c r="N42" s="276">
        <v>6307.52</v>
      </c>
      <c r="Q42" s="266">
        <v>1200</v>
      </c>
      <c r="R42" s="266">
        <v>1747176.74</v>
      </c>
      <c r="S42" s="100">
        <v>1532094.84</v>
      </c>
      <c r="U42" s="100">
        <v>2067.52</v>
      </c>
      <c r="W42" s="100">
        <v>623458.5</v>
      </c>
      <c r="X42" s="100">
        <v>146400</v>
      </c>
      <c r="Y42" s="124">
        <v>1528948.5</v>
      </c>
      <c r="AA42" s="124">
        <v>320</v>
      </c>
      <c r="AB42" s="124">
        <v>608734.82999999996</v>
      </c>
      <c r="AC42" s="124">
        <v>190365.66</v>
      </c>
      <c r="AG42" s="99">
        <f t="shared" si="1"/>
        <v>673653.72</v>
      </c>
      <c r="AH42" s="63">
        <f t="shared" si="2"/>
        <v>46431.199999999997</v>
      </c>
      <c r="AI42" s="64">
        <f t="shared" si="3"/>
        <v>627222.52</v>
      </c>
      <c r="AJ42" s="60">
        <f t="shared" si="4"/>
        <v>2304020.8600000003</v>
      </c>
      <c r="AK42" s="59">
        <f t="shared" si="5"/>
        <v>2328368.9900000002</v>
      </c>
      <c r="AL42" s="69">
        <f t="shared" si="6"/>
        <v>-24348.129999999888</v>
      </c>
    </row>
    <row r="43" spans="1:38" ht="15" thickBot="1" x14ac:dyDescent="0.25">
      <c r="A43" s="50" t="s">
        <v>377</v>
      </c>
      <c r="B43" s="50" t="s">
        <v>378</v>
      </c>
      <c r="C43" s="88">
        <v>4970</v>
      </c>
      <c r="D43" s="89" t="s">
        <v>727</v>
      </c>
      <c r="E43" s="266" t="s">
        <v>1814</v>
      </c>
      <c r="F43" s="123">
        <v>616908.68000000005</v>
      </c>
      <c r="G43" s="123">
        <v>0</v>
      </c>
      <c r="H43" s="123">
        <v>245703.37</v>
      </c>
      <c r="I43" s="266">
        <v>465432.81</v>
      </c>
      <c r="J43" s="266">
        <v>175496.81</v>
      </c>
      <c r="K43" s="276">
        <v>0</v>
      </c>
      <c r="L43" s="276">
        <v>95231.3</v>
      </c>
      <c r="N43" s="276">
        <v>132</v>
      </c>
      <c r="R43" s="266">
        <v>2580473.12</v>
      </c>
      <c r="S43" s="100">
        <v>2838309.41</v>
      </c>
      <c r="T43" s="100">
        <v>25000</v>
      </c>
      <c r="U43" s="100">
        <v>779.79</v>
      </c>
      <c r="W43" s="100">
        <v>1173178.2</v>
      </c>
      <c r="X43" s="100">
        <v>204720</v>
      </c>
      <c r="Y43" s="124">
        <v>2123628.2000000002</v>
      </c>
      <c r="AA43" s="124">
        <v>2820</v>
      </c>
      <c r="AB43" s="124">
        <v>1121846.6299999999</v>
      </c>
      <c r="AC43" s="124">
        <v>220894.66</v>
      </c>
      <c r="AG43" s="99">
        <f t="shared" si="1"/>
        <v>862612.05</v>
      </c>
      <c r="AH43" s="63">
        <f t="shared" si="2"/>
        <v>95363.3</v>
      </c>
      <c r="AI43" s="64">
        <f t="shared" si="3"/>
        <v>767248.75</v>
      </c>
      <c r="AJ43" s="60">
        <f t="shared" si="4"/>
        <v>4241987.4000000004</v>
      </c>
      <c r="AK43" s="59">
        <f t="shared" si="5"/>
        <v>3469189.49</v>
      </c>
      <c r="AL43" s="69">
        <f t="shared" si="6"/>
        <v>772797.91000000015</v>
      </c>
    </row>
    <row r="44" spans="1:38" ht="15" thickBot="1" x14ac:dyDescent="0.25">
      <c r="A44" s="50" t="s">
        <v>377</v>
      </c>
      <c r="B44" s="50" t="s">
        <v>378</v>
      </c>
      <c r="C44" s="88">
        <v>3463</v>
      </c>
      <c r="D44" s="89" t="s">
        <v>728</v>
      </c>
      <c r="E44" s="266" t="s">
        <v>1815</v>
      </c>
      <c r="F44" s="123">
        <v>462240.86</v>
      </c>
      <c r="G44" s="123">
        <v>4680</v>
      </c>
      <c r="H44" s="123">
        <v>128968.89</v>
      </c>
      <c r="I44" s="266">
        <v>289904.28000000003</v>
      </c>
      <c r="J44" s="266">
        <v>156459.57999999999</v>
      </c>
      <c r="K44" s="276">
        <v>0</v>
      </c>
      <c r="L44" s="276">
        <v>51287.360000000001</v>
      </c>
      <c r="N44" s="276">
        <v>301</v>
      </c>
      <c r="Q44" s="266">
        <v>-218</v>
      </c>
      <c r="R44" s="266">
        <v>1682922.85</v>
      </c>
      <c r="S44" s="100">
        <v>1403409.73</v>
      </c>
      <c r="U44" s="100">
        <v>1018.67</v>
      </c>
      <c r="W44" s="100">
        <v>840613.5</v>
      </c>
      <c r="X44" s="100">
        <v>111550</v>
      </c>
      <c r="Y44" s="124">
        <v>1489077.5</v>
      </c>
      <c r="AB44" s="124">
        <v>549652.89</v>
      </c>
      <c r="AC44" s="124">
        <v>134843.12</v>
      </c>
      <c r="AG44" s="99">
        <f t="shared" si="1"/>
        <v>595889.75</v>
      </c>
      <c r="AH44" s="63">
        <f t="shared" si="2"/>
        <v>51588.36</v>
      </c>
      <c r="AI44" s="64">
        <f t="shared" si="3"/>
        <v>544301.39</v>
      </c>
      <c r="AJ44" s="60">
        <f t="shared" si="4"/>
        <v>2356591.9</v>
      </c>
      <c r="AK44" s="59">
        <f t="shared" si="5"/>
        <v>2173573.5100000002</v>
      </c>
      <c r="AL44" s="69">
        <f t="shared" si="6"/>
        <v>183018.38999999966</v>
      </c>
    </row>
    <row r="45" spans="1:38" ht="15" thickBot="1" x14ac:dyDescent="0.25">
      <c r="A45" s="50" t="s">
        <v>377</v>
      </c>
      <c r="B45" s="50" t="s">
        <v>378</v>
      </c>
      <c r="C45" s="88">
        <v>1364</v>
      </c>
      <c r="D45" s="89" t="s">
        <v>729</v>
      </c>
      <c r="E45" s="266" t="s">
        <v>1816</v>
      </c>
      <c r="F45" s="123">
        <v>278547.59999999998</v>
      </c>
      <c r="G45" s="123">
        <v>0</v>
      </c>
      <c r="H45" s="123">
        <v>48425.57</v>
      </c>
      <c r="I45" s="266">
        <v>488877.69</v>
      </c>
      <c r="J45" s="266">
        <v>80625.72</v>
      </c>
      <c r="K45" s="276">
        <v>0</v>
      </c>
      <c r="L45" s="276">
        <v>38943.089999999997</v>
      </c>
      <c r="N45" s="276">
        <v>0</v>
      </c>
      <c r="Q45" s="266">
        <v>0.25</v>
      </c>
      <c r="R45" s="266">
        <v>1664645.88</v>
      </c>
      <c r="S45" s="100">
        <v>961578.18</v>
      </c>
      <c r="U45" s="100">
        <v>329.81</v>
      </c>
      <c r="W45" s="100">
        <v>1224349.1000000001</v>
      </c>
      <c r="X45" s="100">
        <v>44500</v>
      </c>
      <c r="Y45" s="124">
        <v>1579674.1</v>
      </c>
      <c r="AB45" s="124">
        <v>350293.46</v>
      </c>
      <c r="AC45" s="124">
        <v>194470.74</v>
      </c>
      <c r="AG45" s="99">
        <f t="shared" si="1"/>
        <v>326973.17</v>
      </c>
      <c r="AH45" s="63">
        <f t="shared" si="2"/>
        <v>38943.089999999997</v>
      </c>
      <c r="AI45" s="64">
        <f t="shared" si="3"/>
        <v>288030.07999999996</v>
      </c>
      <c r="AJ45" s="60">
        <f t="shared" si="4"/>
        <v>2230757.0900000003</v>
      </c>
      <c r="AK45" s="59">
        <f t="shared" si="5"/>
        <v>2124438.2999999998</v>
      </c>
      <c r="AL45" s="69">
        <f t="shared" si="6"/>
        <v>106318.7900000005</v>
      </c>
    </row>
    <row r="46" spans="1:38" ht="15" thickBot="1" x14ac:dyDescent="0.25">
      <c r="A46" s="50" t="s">
        <v>377</v>
      </c>
      <c r="B46" s="50" t="s">
        <v>378</v>
      </c>
      <c r="C46" s="88">
        <v>4858</v>
      </c>
      <c r="D46" s="89" t="s">
        <v>730</v>
      </c>
      <c r="E46" s="266" t="s">
        <v>1817</v>
      </c>
      <c r="F46" s="123">
        <v>364571.97</v>
      </c>
      <c r="G46" s="123">
        <v>30922</v>
      </c>
      <c r="H46" s="123">
        <v>125232.82</v>
      </c>
      <c r="I46" s="266">
        <v>3146006.09</v>
      </c>
      <c r="J46" s="266">
        <v>130564.86</v>
      </c>
      <c r="K46" s="276">
        <v>0</v>
      </c>
      <c r="L46" s="276">
        <v>133547.82999999999</v>
      </c>
      <c r="N46" s="276">
        <v>70</v>
      </c>
      <c r="R46" s="266">
        <v>349948.56</v>
      </c>
      <c r="S46" s="100">
        <v>1744155.19</v>
      </c>
      <c r="T46" s="100">
        <v>209790</v>
      </c>
      <c r="U46" s="100">
        <v>1057.77</v>
      </c>
      <c r="W46" s="100">
        <v>964319.9</v>
      </c>
      <c r="X46" s="100">
        <v>57000</v>
      </c>
      <c r="Y46" s="124">
        <v>1767915.9</v>
      </c>
      <c r="AB46" s="124">
        <v>759994.64</v>
      </c>
      <c r="AC46" s="124">
        <v>221901.55</v>
      </c>
      <c r="AG46" s="99">
        <f t="shared" si="1"/>
        <v>520726.79</v>
      </c>
      <c r="AH46" s="63">
        <f t="shared" si="2"/>
        <v>133617.82999999999</v>
      </c>
      <c r="AI46" s="64">
        <f t="shared" si="3"/>
        <v>387108.95999999996</v>
      </c>
      <c r="AJ46" s="60">
        <f t="shared" si="4"/>
        <v>2976322.86</v>
      </c>
      <c r="AK46" s="59">
        <f t="shared" si="5"/>
        <v>2749812.09</v>
      </c>
      <c r="AL46" s="69">
        <f t="shared" si="6"/>
        <v>226510.77000000002</v>
      </c>
    </row>
    <row r="47" spans="1:38" ht="15" thickBot="1" x14ac:dyDescent="0.25">
      <c r="A47" s="50" t="s">
        <v>377</v>
      </c>
      <c r="B47" s="50" t="s">
        <v>378</v>
      </c>
      <c r="C47" s="88">
        <v>3450</v>
      </c>
      <c r="D47" s="89" t="s">
        <v>731</v>
      </c>
      <c r="E47" s="266" t="s">
        <v>1818</v>
      </c>
      <c r="F47" s="123">
        <v>620318.61</v>
      </c>
      <c r="G47" s="123">
        <v>0</v>
      </c>
      <c r="H47" s="123">
        <v>90263.41</v>
      </c>
      <c r="I47" s="266">
        <v>626610.44999999995</v>
      </c>
      <c r="J47" s="266">
        <v>82464.92</v>
      </c>
      <c r="K47" s="276">
        <v>0</v>
      </c>
      <c r="L47" s="276">
        <v>44557.1</v>
      </c>
      <c r="N47" s="276">
        <v>415.08</v>
      </c>
      <c r="R47" s="266">
        <v>1610762.41</v>
      </c>
      <c r="S47" s="100">
        <v>1675556.04</v>
      </c>
      <c r="T47" s="100">
        <v>190000</v>
      </c>
      <c r="U47" s="100">
        <v>692.55</v>
      </c>
      <c r="W47" s="100">
        <v>1044572.1</v>
      </c>
      <c r="X47" s="100">
        <v>139700</v>
      </c>
      <c r="Y47" s="124">
        <v>1718690.1</v>
      </c>
      <c r="AA47" s="124">
        <v>160</v>
      </c>
      <c r="AB47" s="124">
        <v>590722.57999999996</v>
      </c>
      <c r="AC47" s="124">
        <v>175223.69</v>
      </c>
      <c r="AG47" s="99">
        <f t="shared" si="1"/>
        <v>710582.02</v>
      </c>
      <c r="AH47" s="63">
        <f t="shared" si="2"/>
        <v>44972.18</v>
      </c>
      <c r="AI47" s="64">
        <f t="shared" si="3"/>
        <v>665609.84</v>
      </c>
      <c r="AJ47" s="60">
        <f t="shared" si="4"/>
        <v>3050520.69</v>
      </c>
      <c r="AK47" s="59">
        <f t="shared" si="5"/>
        <v>2484796.37</v>
      </c>
      <c r="AL47" s="69">
        <f t="shared" si="6"/>
        <v>565724.31999999983</v>
      </c>
    </row>
    <row r="48" spans="1:38" ht="15" thickBot="1" x14ac:dyDescent="0.25">
      <c r="A48" s="50" t="s">
        <v>377</v>
      </c>
      <c r="B48" s="50" t="s">
        <v>378</v>
      </c>
      <c r="C48" s="88">
        <v>2633</v>
      </c>
      <c r="D48" s="89" t="s">
        <v>732</v>
      </c>
      <c r="E48" s="266" t="s">
        <v>1819</v>
      </c>
      <c r="F48" s="123">
        <v>501822.76</v>
      </c>
      <c r="G48" s="123">
        <v>0</v>
      </c>
      <c r="H48" s="123">
        <v>71219.89</v>
      </c>
      <c r="I48" s="266">
        <v>669254.13</v>
      </c>
      <c r="J48" s="266">
        <v>70180.02</v>
      </c>
      <c r="L48" s="276">
        <v>36368.629999999997</v>
      </c>
      <c r="N48" s="276">
        <v>0</v>
      </c>
      <c r="R48" s="266">
        <v>2707380.46</v>
      </c>
      <c r="S48" s="100">
        <v>1616803.99</v>
      </c>
      <c r="T48" s="100">
        <v>190000</v>
      </c>
      <c r="U48" s="100">
        <v>752.93</v>
      </c>
      <c r="W48" s="100">
        <v>1227511.8</v>
      </c>
      <c r="X48" s="100">
        <v>41650</v>
      </c>
      <c r="Y48" s="124">
        <v>1924129.8</v>
      </c>
      <c r="AB48" s="124">
        <v>684484.67</v>
      </c>
      <c r="AC48" s="124">
        <v>201124.18</v>
      </c>
      <c r="AG48" s="99">
        <f t="shared" si="1"/>
        <v>573042.65</v>
      </c>
      <c r="AH48" s="63">
        <f t="shared" si="2"/>
        <v>36368.629999999997</v>
      </c>
      <c r="AI48" s="64">
        <f t="shared" si="3"/>
        <v>536674.02</v>
      </c>
      <c r="AJ48" s="60">
        <f t="shared" si="4"/>
        <v>3076718.7199999997</v>
      </c>
      <c r="AK48" s="59">
        <f t="shared" si="5"/>
        <v>2809738.6500000004</v>
      </c>
      <c r="AL48" s="69">
        <f t="shared" si="6"/>
        <v>266980.06999999937</v>
      </c>
    </row>
    <row r="49" spans="1:38" ht="15" thickBot="1" x14ac:dyDescent="0.25">
      <c r="A49" s="50" t="s">
        <v>377</v>
      </c>
      <c r="B49" s="50" t="s">
        <v>378</v>
      </c>
      <c r="C49" s="88">
        <v>1642</v>
      </c>
      <c r="D49" s="89" t="s">
        <v>733</v>
      </c>
      <c r="E49" s="266" t="s">
        <v>1891</v>
      </c>
      <c r="F49" s="123">
        <v>460618.89</v>
      </c>
      <c r="G49" s="123">
        <v>0</v>
      </c>
      <c r="H49" s="123">
        <v>37667.96</v>
      </c>
      <c r="I49" s="266">
        <v>617632.02</v>
      </c>
      <c r="J49" s="266">
        <v>171449.91</v>
      </c>
      <c r="K49" s="276">
        <v>0</v>
      </c>
      <c r="L49" s="276">
        <v>27811.77</v>
      </c>
      <c r="N49" s="276">
        <v>120</v>
      </c>
      <c r="Q49" s="266">
        <v>99</v>
      </c>
      <c r="R49" s="266">
        <v>2321309.19</v>
      </c>
      <c r="S49" s="100">
        <v>718675.58</v>
      </c>
      <c r="T49" s="100">
        <v>29460</v>
      </c>
      <c r="U49" s="100">
        <v>999.16</v>
      </c>
      <c r="W49" s="100">
        <v>773502.69</v>
      </c>
      <c r="X49" s="100">
        <v>41500</v>
      </c>
      <c r="Y49" s="124">
        <v>898782.69</v>
      </c>
      <c r="AB49" s="124">
        <v>438295.78</v>
      </c>
      <c r="AC49" s="124">
        <v>175518.34</v>
      </c>
      <c r="AG49" s="99">
        <f t="shared" si="1"/>
        <v>498286.85000000003</v>
      </c>
      <c r="AH49" s="63">
        <f t="shared" si="2"/>
        <v>27931.77</v>
      </c>
      <c r="AI49" s="64">
        <f t="shared" si="3"/>
        <v>470355.08</v>
      </c>
      <c r="AJ49" s="60">
        <f t="shared" si="4"/>
        <v>1564137.43</v>
      </c>
      <c r="AK49" s="59">
        <f t="shared" si="5"/>
        <v>1512596.81</v>
      </c>
      <c r="AL49" s="69">
        <f t="shared" si="6"/>
        <v>51540.619999999879</v>
      </c>
    </row>
    <row r="50" spans="1:38" ht="15" thickBot="1" x14ac:dyDescent="0.25">
      <c r="A50" s="50" t="s">
        <v>377</v>
      </c>
      <c r="B50" s="50" t="s">
        <v>378</v>
      </c>
      <c r="C50" s="88">
        <v>2100</v>
      </c>
      <c r="D50" s="89" t="s">
        <v>734</v>
      </c>
      <c r="E50" s="266" t="s">
        <v>1901</v>
      </c>
      <c r="F50" s="123">
        <v>665942.54</v>
      </c>
      <c r="G50" s="123">
        <v>0</v>
      </c>
      <c r="H50" s="123">
        <v>34177.449999999997</v>
      </c>
      <c r="I50" s="266">
        <v>450692.69</v>
      </c>
      <c r="J50" s="266">
        <v>236146.69</v>
      </c>
      <c r="K50" s="276">
        <v>0</v>
      </c>
      <c r="L50" s="276">
        <v>62550</v>
      </c>
      <c r="N50" s="276">
        <v>65</v>
      </c>
      <c r="Q50" s="266">
        <v>4840.9399999999996</v>
      </c>
      <c r="R50" s="266">
        <v>991778.49</v>
      </c>
      <c r="S50" s="100">
        <v>700862.38</v>
      </c>
      <c r="T50" s="100">
        <v>185570</v>
      </c>
      <c r="U50" s="100">
        <v>1971.53</v>
      </c>
      <c r="W50" s="100">
        <v>254250.5</v>
      </c>
      <c r="X50" s="100">
        <v>51000</v>
      </c>
      <c r="Y50" s="124">
        <v>464065.5</v>
      </c>
      <c r="AB50" s="124">
        <v>651965.53</v>
      </c>
      <c r="AC50" s="124">
        <v>102953.11</v>
      </c>
      <c r="AF50" s="124">
        <v>88745</v>
      </c>
      <c r="AG50" s="99">
        <f t="shared" si="1"/>
        <v>700119.99</v>
      </c>
      <c r="AH50" s="63">
        <f t="shared" si="2"/>
        <v>62615</v>
      </c>
      <c r="AI50" s="64">
        <f t="shared" si="3"/>
        <v>637504.99</v>
      </c>
      <c r="AJ50" s="60">
        <f t="shared" si="4"/>
        <v>1193654.4100000001</v>
      </c>
      <c r="AK50" s="59">
        <f t="shared" si="5"/>
        <v>1307729.1400000001</v>
      </c>
      <c r="AL50" s="69">
        <f t="shared" si="6"/>
        <v>-114074.72999999998</v>
      </c>
    </row>
    <row r="51" spans="1:38" ht="15" thickBot="1" x14ac:dyDescent="0.25">
      <c r="A51" s="50" t="s">
        <v>377</v>
      </c>
      <c r="B51" s="50" t="s">
        <v>378</v>
      </c>
      <c r="C51" s="88">
        <v>1785</v>
      </c>
      <c r="D51" s="89" t="s">
        <v>735</v>
      </c>
      <c r="E51" s="266" t="s">
        <v>1902</v>
      </c>
      <c r="F51" s="123">
        <v>212543.38</v>
      </c>
      <c r="G51" s="123">
        <v>0</v>
      </c>
      <c r="H51" s="123">
        <v>88029.46</v>
      </c>
      <c r="I51" s="266">
        <v>2840800.19</v>
      </c>
      <c r="J51" s="266">
        <v>88812.85</v>
      </c>
      <c r="K51" s="276">
        <v>0</v>
      </c>
      <c r="L51" s="276">
        <v>24860</v>
      </c>
      <c r="N51" s="276">
        <v>275.05</v>
      </c>
      <c r="Q51" s="266">
        <v>-8.77</v>
      </c>
      <c r="R51" s="266">
        <v>667821.93000000005</v>
      </c>
      <c r="S51" s="100">
        <v>780578.63</v>
      </c>
      <c r="T51" s="100">
        <v>57000</v>
      </c>
      <c r="U51" s="100">
        <v>404.95</v>
      </c>
      <c r="W51" s="100">
        <v>989739.81</v>
      </c>
      <c r="X51" s="100">
        <v>46000</v>
      </c>
      <c r="Y51" s="124">
        <v>1185349.81</v>
      </c>
      <c r="AB51" s="124">
        <v>323665.19</v>
      </c>
      <c r="AC51" s="124">
        <v>211001.43</v>
      </c>
      <c r="AG51" s="99">
        <f t="shared" si="1"/>
        <v>300572.84000000003</v>
      </c>
      <c r="AH51" s="63">
        <f t="shared" si="2"/>
        <v>25135.05</v>
      </c>
      <c r="AI51" s="64">
        <f t="shared" si="3"/>
        <v>275437.79000000004</v>
      </c>
      <c r="AJ51" s="60">
        <f t="shared" si="4"/>
        <v>1873723.3900000001</v>
      </c>
      <c r="AK51" s="59">
        <f t="shared" si="5"/>
        <v>1720016.43</v>
      </c>
      <c r="AL51" s="69">
        <f t="shared" si="6"/>
        <v>153706.9600000002</v>
      </c>
    </row>
    <row r="52" spans="1:38" ht="15" thickBot="1" x14ac:dyDescent="0.25">
      <c r="A52" s="50" t="s">
        <v>369</v>
      </c>
      <c r="B52" s="50" t="s">
        <v>382</v>
      </c>
      <c r="C52" s="88">
        <v>1114</v>
      </c>
      <c r="D52" s="89" t="s">
        <v>736</v>
      </c>
      <c r="E52" s="266" t="s">
        <v>1820</v>
      </c>
      <c r="F52" s="123">
        <v>359466.3</v>
      </c>
      <c r="G52" s="123">
        <v>71337</v>
      </c>
      <c r="H52" s="123">
        <v>9358.4699999999993</v>
      </c>
      <c r="I52" s="266">
        <v>922459.28</v>
      </c>
      <c r="J52" s="266">
        <v>200362.7</v>
      </c>
      <c r="K52" s="276">
        <v>10500</v>
      </c>
      <c r="L52" s="276">
        <v>8389.16</v>
      </c>
      <c r="N52" s="276">
        <v>2458</v>
      </c>
      <c r="R52" s="266">
        <v>2139773.89</v>
      </c>
      <c r="S52" s="100">
        <v>601250.93000000005</v>
      </c>
      <c r="U52" s="100">
        <v>1043.1500000000001</v>
      </c>
      <c r="W52" s="100">
        <v>611257.5</v>
      </c>
      <c r="Y52" s="124">
        <v>611257.5</v>
      </c>
      <c r="AB52" s="124">
        <v>284180.34000000003</v>
      </c>
      <c r="AC52" s="124">
        <v>199805.89</v>
      </c>
      <c r="AG52" s="99">
        <f t="shared" si="1"/>
        <v>440161.76999999996</v>
      </c>
      <c r="AH52" s="63">
        <f t="shared" si="2"/>
        <v>21347.16</v>
      </c>
      <c r="AI52" s="64">
        <f t="shared" si="3"/>
        <v>418814.61</v>
      </c>
      <c r="AJ52" s="60">
        <f t="shared" si="4"/>
        <v>1213551.58</v>
      </c>
      <c r="AK52" s="59">
        <f t="shared" si="5"/>
        <v>1095243.73</v>
      </c>
      <c r="AL52" s="69">
        <f t="shared" si="6"/>
        <v>118307.85000000009</v>
      </c>
    </row>
    <row r="53" spans="1:38" ht="15" thickBot="1" x14ac:dyDescent="0.25">
      <c r="A53" s="50" t="s">
        <v>369</v>
      </c>
      <c r="B53" s="50" t="s">
        <v>382</v>
      </c>
      <c r="C53" s="88">
        <v>595</v>
      </c>
      <c r="D53" s="89" t="s">
        <v>737</v>
      </c>
      <c r="E53" s="266" t="s">
        <v>1821</v>
      </c>
      <c r="F53" s="123">
        <v>343945.97</v>
      </c>
      <c r="G53" s="123">
        <v>75550</v>
      </c>
      <c r="H53" s="123">
        <v>10819</v>
      </c>
      <c r="I53" s="266">
        <v>416641.2</v>
      </c>
      <c r="J53" s="266">
        <v>154626.23000000001</v>
      </c>
      <c r="K53" s="276">
        <v>5500</v>
      </c>
      <c r="L53" s="276">
        <v>6984.97</v>
      </c>
      <c r="N53" s="276">
        <v>972</v>
      </c>
      <c r="R53" s="266">
        <v>293207.49</v>
      </c>
      <c r="S53" s="100">
        <v>484280.87</v>
      </c>
      <c r="U53" s="100">
        <v>1648.27</v>
      </c>
      <c r="W53" s="100">
        <v>432243</v>
      </c>
      <c r="Y53" s="124">
        <v>432243</v>
      </c>
      <c r="AB53" s="124">
        <v>343111.22</v>
      </c>
      <c r="AC53" s="124">
        <v>84541.86</v>
      </c>
      <c r="AF53" s="124">
        <v>84316</v>
      </c>
      <c r="AG53" s="99">
        <f t="shared" si="1"/>
        <v>430314.97</v>
      </c>
      <c r="AH53" s="63">
        <f t="shared" si="2"/>
        <v>13456.970000000001</v>
      </c>
      <c r="AI53" s="64">
        <f t="shared" si="3"/>
        <v>416858</v>
      </c>
      <c r="AJ53" s="60">
        <f t="shared" si="4"/>
        <v>918172.14</v>
      </c>
      <c r="AK53" s="59">
        <f t="shared" si="5"/>
        <v>944212.08</v>
      </c>
      <c r="AL53" s="69">
        <f t="shared" si="6"/>
        <v>-26039.939999999944</v>
      </c>
    </row>
    <row r="54" spans="1:38" ht="15" thickBot="1" x14ac:dyDescent="0.25">
      <c r="A54" s="50" t="s">
        <v>369</v>
      </c>
      <c r="B54" s="50" t="s">
        <v>382</v>
      </c>
      <c r="C54" s="88">
        <v>1925</v>
      </c>
      <c r="D54" s="89" t="s">
        <v>738</v>
      </c>
      <c r="E54" s="266" t="s">
        <v>1822</v>
      </c>
      <c r="F54" s="123">
        <v>212874.89</v>
      </c>
      <c r="G54" s="123">
        <v>74477</v>
      </c>
      <c r="H54" s="123">
        <v>32634.91</v>
      </c>
      <c r="I54" s="266">
        <v>954134.84</v>
      </c>
      <c r="J54" s="266">
        <v>160243.88</v>
      </c>
      <c r="K54" s="276">
        <v>3682</v>
      </c>
      <c r="L54" s="276">
        <v>19928.169999999998</v>
      </c>
      <c r="N54" s="276">
        <v>9225.7199999999993</v>
      </c>
      <c r="R54" s="266">
        <v>1946315.03</v>
      </c>
      <c r="S54" s="100">
        <v>1168574.3700000001</v>
      </c>
      <c r="T54" s="100">
        <v>44950</v>
      </c>
      <c r="U54" s="100">
        <v>1087.47</v>
      </c>
      <c r="W54" s="100">
        <v>851003.5</v>
      </c>
      <c r="Y54" s="124">
        <v>1175613.5</v>
      </c>
      <c r="AB54" s="124">
        <v>485877.59</v>
      </c>
      <c r="AC54" s="124">
        <v>195175.5</v>
      </c>
      <c r="AF54" s="124">
        <v>33052</v>
      </c>
      <c r="AG54" s="99">
        <f t="shared" si="1"/>
        <v>319986.8</v>
      </c>
      <c r="AH54" s="63">
        <f t="shared" si="2"/>
        <v>32835.89</v>
      </c>
      <c r="AI54" s="64">
        <f t="shared" si="3"/>
        <v>287150.90999999997</v>
      </c>
      <c r="AJ54" s="60">
        <f t="shared" si="4"/>
        <v>2065615.34</v>
      </c>
      <c r="AK54" s="59">
        <f t="shared" si="5"/>
        <v>1889718.59</v>
      </c>
      <c r="AL54" s="69">
        <f t="shared" si="6"/>
        <v>175896.75</v>
      </c>
    </row>
    <row r="55" spans="1:38" ht="15" thickBot="1" x14ac:dyDescent="0.25">
      <c r="A55" s="50" t="s">
        <v>369</v>
      </c>
      <c r="B55" s="50" t="s">
        <v>382</v>
      </c>
      <c r="C55" s="88">
        <v>3610</v>
      </c>
      <c r="D55" s="89" t="s">
        <v>739</v>
      </c>
      <c r="E55" s="266" t="s">
        <v>1823</v>
      </c>
      <c r="F55" s="123">
        <v>637622.43000000005</v>
      </c>
      <c r="G55" s="123">
        <v>346233.5</v>
      </c>
      <c r="H55" s="123">
        <v>65601.84</v>
      </c>
      <c r="I55" s="266">
        <v>909376.02</v>
      </c>
      <c r="J55" s="266">
        <v>446296.78</v>
      </c>
      <c r="K55" s="276">
        <v>33300</v>
      </c>
      <c r="L55" s="276">
        <v>33290.39</v>
      </c>
      <c r="N55" s="276">
        <v>6297.75</v>
      </c>
      <c r="Q55" s="266">
        <v>3000</v>
      </c>
      <c r="R55" s="266">
        <v>2217512.62</v>
      </c>
      <c r="S55" s="100">
        <v>2106317.7799999998</v>
      </c>
      <c r="T55" s="100">
        <v>53630</v>
      </c>
      <c r="U55" s="100">
        <v>2204.2199999999998</v>
      </c>
      <c r="W55" s="100">
        <v>1343823.5</v>
      </c>
      <c r="Y55" s="124">
        <v>1725583.5</v>
      </c>
      <c r="AB55" s="124">
        <v>677863.25</v>
      </c>
      <c r="AC55" s="124">
        <v>200057.01</v>
      </c>
      <c r="AF55" s="124">
        <v>22600</v>
      </c>
      <c r="AG55" s="99">
        <f t="shared" si="1"/>
        <v>1049457.77</v>
      </c>
      <c r="AH55" s="63">
        <f t="shared" si="2"/>
        <v>72888.14</v>
      </c>
      <c r="AI55" s="64">
        <f t="shared" si="3"/>
        <v>976569.63</v>
      </c>
      <c r="AJ55" s="60">
        <f t="shared" si="4"/>
        <v>3505975.5</v>
      </c>
      <c r="AK55" s="59">
        <f t="shared" si="5"/>
        <v>2626103.7599999998</v>
      </c>
      <c r="AL55" s="69">
        <f t="shared" si="6"/>
        <v>879871.74000000022</v>
      </c>
    </row>
    <row r="56" spans="1:38" ht="15" thickBot="1" x14ac:dyDescent="0.25">
      <c r="A56" s="50" t="s">
        <v>369</v>
      </c>
      <c r="B56" s="50" t="s">
        <v>382</v>
      </c>
      <c r="C56" s="88">
        <v>4226</v>
      </c>
      <c r="D56" s="89" t="s">
        <v>740</v>
      </c>
      <c r="E56" s="266" t="s">
        <v>1824</v>
      </c>
      <c r="F56" s="123">
        <v>452294.61</v>
      </c>
      <c r="G56" s="123">
        <v>152134.5</v>
      </c>
      <c r="H56" s="123">
        <v>49790.92</v>
      </c>
      <c r="I56" s="266">
        <v>869204.59</v>
      </c>
      <c r="J56" s="266">
        <v>165131.19</v>
      </c>
      <c r="K56" s="276">
        <v>5975</v>
      </c>
      <c r="L56" s="276">
        <v>29775.02</v>
      </c>
      <c r="N56" s="276">
        <v>7096.84</v>
      </c>
      <c r="R56" s="266">
        <v>1921030.3</v>
      </c>
      <c r="S56" s="100">
        <v>1524716.81</v>
      </c>
      <c r="T56" s="100">
        <v>109286</v>
      </c>
      <c r="U56" s="100">
        <v>1422.03</v>
      </c>
      <c r="W56" s="100">
        <v>940174</v>
      </c>
      <c r="Y56" s="124">
        <v>1284694</v>
      </c>
      <c r="AB56" s="124">
        <v>640638.07999999996</v>
      </c>
      <c r="AC56" s="124">
        <v>220424.87</v>
      </c>
      <c r="AG56" s="99">
        <f t="shared" si="1"/>
        <v>654220.03</v>
      </c>
      <c r="AH56" s="63">
        <f t="shared" si="2"/>
        <v>42846.86</v>
      </c>
      <c r="AI56" s="64">
        <f t="shared" si="3"/>
        <v>611373.17000000004</v>
      </c>
      <c r="AJ56" s="60">
        <f t="shared" si="4"/>
        <v>2575598.84</v>
      </c>
      <c r="AK56" s="59">
        <f t="shared" si="5"/>
        <v>2145756.9500000002</v>
      </c>
      <c r="AL56" s="69">
        <f t="shared" si="6"/>
        <v>429841.88999999966</v>
      </c>
    </row>
    <row r="57" spans="1:38" ht="15" thickBot="1" x14ac:dyDescent="0.25">
      <c r="A57" s="50" t="s">
        <v>369</v>
      </c>
      <c r="B57" s="50" t="s">
        <v>382</v>
      </c>
      <c r="C57" s="88">
        <v>2265</v>
      </c>
      <c r="D57" s="89" t="s">
        <v>741</v>
      </c>
      <c r="E57" s="266" t="s">
        <v>1825</v>
      </c>
      <c r="F57" s="123">
        <v>388897.94</v>
      </c>
      <c r="G57" s="123">
        <v>30641</v>
      </c>
      <c r="H57" s="123">
        <v>32405</v>
      </c>
      <c r="I57" s="266">
        <v>794239.39</v>
      </c>
      <c r="J57" s="266">
        <v>218755.82</v>
      </c>
      <c r="K57" s="276">
        <v>7000</v>
      </c>
      <c r="L57" s="276">
        <v>25604.44</v>
      </c>
      <c r="N57" s="276">
        <v>1408</v>
      </c>
      <c r="Q57" s="266">
        <v>-16.75</v>
      </c>
      <c r="R57" s="266">
        <v>1915444.77</v>
      </c>
      <c r="S57" s="100">
        <v>1208534.1299999999</v>
      </c>
      <c r="T57" s="100">
        <v>33092</v>
      </c>
      <c r="U57" s="100">
        <v>1457.55</v>
      </c>
      <c r="W57" s="100">
        <v>1268128</v>
      </c>
      <c r="Y57" s="124">
        <v>1491568</v>
      </c>
      <c r="AB57" s="124">
        <v>735744.97</v>
      </c>
      <c r="AC57" s="124">
        <v>242481.12</v>
      </c>
      <c r="AF57" s="124">
        <v>6466</v>
      </c>
      <c r="AG57" s="99">
        <f t="shared" si="1"/>
        <v>451943.94</v>
      </c>
      <c r="AH57" s="63">
        <f t="shared" si="2"/>
        <v>34012.44</v>
      </c>
      <c r="AI57" s="64">
        <f t="shared" si="3"/>
        <v>417931.5</v>
      </c>
      <c r="AJ57" s="60">
        <f t="shared" si="4"/>
        <v>2511211.6799999997</v>
      </c>
      <c r="AK57" s="59">
        <f t="shared" si="5"/>
        <v>2476260.09</v>
      </c>
      <c r="AL57" s="69">
        <f t="shared" si="6"/>
        <v>34951.589999999851</v>
      </c>
    </row>
    <row r="58" spans="1:38" ht="15" thickBot="1" x14ac:dyDescent="0.25">
      <c r="A58" s="50" t="s">
        <v>369</v>
      </c>
      <c r="B58" s="50" t="s">
        <v>382</v>
      </c>
      <c r="C58" s="88">
        <v>1848</v>
      </c>
      <c r="D58" s="89" t="s">
        <v>742</v>
      </c>
      <c r="E58" s="266" t="s">
        <v>1826</v>
      </c>
      <c r="F58" s="123">
        <v>261247.84</v>
      </c>
      <c r="G58" s="123">
        <v>115918.5</v>
      </c>
      <c r="H58" s="123">
        <v>22521.7</v>
      </c>
      <c r="I58" s="266">
        <v>765797.52</v>
      </c>
      <c r="J58" s="266">
        <v>212285.83</v>
      </c>
      <c r="K58" s="276">
        <v>12907</v>
      </c>
      <c r="L58" s="276">
        <v>15947.08</v>
      </c>
      <c r="N58" s="276">
        <v>1907</v>
      </c>
      <c r="Q58" s="266">
        <v>-34.880000000000003</v>
      </c>
      <c r="R58" s="266">
        <v>1650781.62</v>
      </c>
      <c r="S58" s="100">
        <v>1170981.8400000001</v>
      </c>
      <c r="T58" s="100">
        <v>20188</v>
      </c>
      <c r="U58" s="100">
        <v>1306.9100000000001</v>
      </c>
      <c r="W58" s="100">
        <v>485967</v>
      </c>
      <c r="Y58" s="124">
        <v>758327</v>
      </c>
      <c r="AB58" s="124">
        <v>508896.43</v>
      </c>
      <c r="AC58" s="124">
        <v>199856.2</v>
      </c>
      <c r="AF58" s="124">
        <v>43025</v>
      </c>
      <c r="AG58" s="99">
        <f t="shared" si="1"/>
        <v>399688.04</v>
      </c>
      <c r="AH58" s="63">
        <f t="shared" si="2"/>
        <v>30761.08</v>
      </c>
      <c r="AI58" s="64">
        <f t="shared" si="3"/>
        <v>368926.95999999996</v>
      </c>
      <c r="AJ58" s="60">
        <f t="shared" si="4"/>
        <v>1678443.75</v>
      </c>
      <c r="AK58" s="59">
        <f t="shared" si="5"/>
        <v>1510104.63</v>
      </c>
      <c r="AL58" s="69">
        <f t="shared" si="6"/>
        <v>168339.12000000011</v>
      </c>
    </row>
    <row r="59" spans="1:38" ht="15" thickBot="1" x14ac:dyDescent="0.25">
      <c r="A59" s="50" t="s">
        <v>369</v>
      </c>
      <c r="B59" s="50" t="s">
        <v>382</v>
      </c>
      <c r="C59" s="88">
        <v>1945</v>
      </c>
      <c r="D59" s="89" t="s">
        <v>743</v>
      </c>
      <c r="E59" s="266" t="s">
        <v>1827</v>
      </c>
      <c r="F59" s="123">
        <v>104013.98</v>
      </c>
      <c r="G59" s="123">
        <v>98356</v>
      </c>
      <c r="H59" s="123">
        <v>32527.25</v>
      </c>
      <c r="I59" s="266">
        <v>992079.35</v>
      </c>
      <c r="J59" s="266">
        <v>186135.24</v>
      </c>
      <c r="K59" s="276">
        <v>6120</v>
      </c>
      <c r="L59" s="276">
        <v>19909.7</v>
      </c>
      <c r="N59" s="276">
        <v>2024.19</v>
      </c>
      <c r="R59" s="266">
        <v>2032099.69</v>
      </c>
      <c r="S59" s="100">
        <v>1263765.21</v>
      </c>
      <c r="U59" s="100">
        <v>484.95</v>
      </c>
      <c r="W59" s="100">
        <v>606301.5</v>
      </c>
      <c r="Y59" s="124">
        <v>1049571.5</v>
      </c>
      <c r="AB59" s="124">
        <v>450089.88</v>
      </c>
      <c r="AC59" s="124">
        <v>212640.92</v>
      </c>
      <c r="AF59" s="124">
        <v>4700</v>
      </c>
      <c r="AG59" s="99">
        <f t="shared" si="1"/>
        <v>234897.22999999998</v>
      </c>
      <c r="AH59" s="63">
        <f t="shared" si="2"/>
        <v>28053.89</v>
      </c>
      <c r="AI59" s="64">
        <f t="shared" si="3"/>
        <v>206843.33999999997</v>
      </c>
      <c r="AJ59" s="60">
        <f t="shared" si="4"/>
        <v>1870551.66</v>
      </c>
      <c r="AK59" s="59">
        <f t="shared" si="5"/>
        <v>1717002.2999999998</v>
      </c>
      <c r="AL59" s="69">
        <f t="shared" si="6"/>
        <v>153549.3600000001</v>
      </c>
    </row>
    <row r="60" spans="1:38" ht="15" thickBot="1" x14ac:dyDescent="0.25">
      <c r="A60" s="50" t="s">
        <v>369</v>
      </c>
      <c r="B60" s="50" t="s">
        <v>382</v>
      </c>
      <c r="C60" s="88">
        <v>4776</v>
      </c>
      <c r="D60" s="89" t="s">
        <v>744</v>
      </c>
      <c r="E60" s="266" t="s">
        <v>1828</v>
      </c>
      <c r="F60" s="123">
        <v>318656.88</v>
      </c>
      <c r="G60" s="123">
        <v>287299.5</v>
      </c>
      <c r="H60" s="123">
        <v>35150</v>
      </c>
      <c r="I60" s="266">
        <v>1563851.32</v>
      </c>
      <c r="J60" s="266">
        <v>183796.03</v>
      </c>
      <c r="K60" s="276">
        <v>22065</v>
      </c>
      <c r="L60" s="276">
        <v>38651.699999999997</v>
      </c>
      <c r="N60" s="276">
        <v>7008</v>
      </c>
      <c r="Q60" s="266">
        <v>-5033.16</v>
      </c>
      <c r="R60" s="266">
        <v>1174038.5</v>
      </c>
      <c r="S60" s="100">
        <v>2149673.9300000002</v>
      </c>
      <c r="T60" s="100">
        <v>68280</v>
      </c>
      <c r="U60" s="100">
        <v>1158.5</v>
      </c>
      <c r="W60" s="100">
        <v>837984</v>
      </c>
      <c r="Y60" s="124">
        <v>1366534</v>
      </c>
      <c r="AA60" s="124">
        <v>9784</v>
      </c>
      <c r="AB60" s="124">
        <v>872602.79</v>
      </c>
      <c r="AC60" s="124">
        <v>229434.34</v>
      </c>
      <c r="AG60" s="99">
        <f t="shared" si="1"/>
        <v>641106.38</v>
      </c>
      <c r="AH60" s="63">
        <f t="shared" si="2"/>
        <v>67724.7</v>
      </c>
      <c r="AI60" s="64">
        <f t="shared" si="3"/>
        <v>573381.68000000005</v>
      </c>
      <c r="AJ60" s="60">
        <f t="shared" si="4"/>
        <v>3057096.43</v>
      </c>
      <c r="AK60" s="59">
        <f t="shared" si="5"/>
        <v>2478355.13</v>
      </c>
      <c r="AL60" s="69">
        <f t="shared" si="6"/>
        <v>578741.30000000028</v>
      </c>
    </row>
    <row r="61" spans="1:38" ht="15" thickBot="1" x14ac:dyDescent="0.25">
      <c r="A61" s="50" t="s">
        <v>369</v>
      </c>
      <c r="B61" s="50" t="s">
        <v>382</v>
      </c>
      <c r="C61" s="88">
        <v>5154</v>
      </c>
      <c r="D61" s="89" t="s">
        <v>745</v>
      </c>
      <c r="E61" s="266" t="s">
        <v>1829</v>
      </c>
      <c r="F61" s="123">
        <v>939027.04</v>
      </c>
      <c r="G61" s="123">
        <v>672209.5</v>
      </c>
      <c r="H61" s="123">
        <v>58245.97</v>
      </c>
      <c r="I61" s="266">
        <v>1123666.51</v>
      </c>
      <c r="J61" s="266">
        <v>658239.42000000004</v>
      </c>
      <c r="K61" s="276">
        <v>27610</v>
      </c>
      <c r="L61" s="276">
        <v>60545.81</v>
      </c>
      <c r="N61" s="276">
        <v>7867.18</v>
      </c>
      <c r="R61" s="266">
        <v>3795531.45</v>
      </c>
      <c r="S61" s="100">
        <v>2840321.36</v>
      </c>
      <c r="T61" s="100">
        <v>164120</v>
      </c>
      <c r="U61" s="100">
        <v>2937.53</v>
      </c>
      <c r="W61" s="100">
        <v>1038184.5</v>
      </c>
      <c r="Y61" s="124">
        <v>1737094.5</v>
      </c>
      <c r="AB61" s="124">
        <v>916579.17</v>
      </c>
      <c r="AC61" s="124">
        <v>344816.28</v>
      </c>
      <c r="AF61" s="124">
        <v>20500</v>
      </c>
      <c r="AG61" s="99">
        <f t="shared" si="1"/>
        <v>1669482.51</v>
      </c>
      <c r="AH61" s="63">
        <f t="shared" si="2"/>
        <v>96022.989999999991</v>
      </c>
      <c r="AI61" s="64">
        <f t="shared" si="3"/>
        <v>1573459.52</v>
      </c>
      <c r="AJ61" s="60">
        <f t="shared" si="4"/>
        <v>4045563.3899999997</v>
      </c>
      <c r="AK61" s="59">
        <f t="shared" si="5"/>
        <v>3018989.95</v>
      </c>
      <c r="AL61" s="69">
        <f t="shared" si="6"/>
        <v>1026573.4399999995</v>
      </c>
    </row>
    <row r="62" spans="1:38" ht="15" thickBot="1" x14ac:dyDescent="0.25">
      <c r="A62" s="50" t="s">
        <v>369</v>
      </c>
      <c r="B62" s="50" t="s">
        <v>382</v>
      </c>
      <c r="C62" s="88">
        <v>3300</v>
      </c>
      <c r="D62" s="89" t="s">
        <v>746</v>
      </c>
      <c r="E62" s="266" t="s">
        <v>1830</v>
      </c>
      <c r="F62" s="123">
        <v>337356.54</v>
      </c>
      <c r="G62" s="123">
        <v>284592</v>
      </c>
      <c r="H62" s="123">
        <v>35590.379999999997</v>
      </c>
      <c r="I62" s="266">
        <v>583354.62</v>
      </c>
      <c r="J62" s="266">
        <v>219734.62</v>
      </c>
      <c r="K62" s="276">
        <v>40380</v>
      </c>
      <c r="L62" s="276">
        <v>29307.23</v>
      </c>
      <c r="N62" s="276">
        <v>7627.1</v>
      </c>
      <c r="Q62" s="266">
        <v>-2736</v>
      </c>
      <c r="R62" s="266">
        <v>1606269.64</v>
      </c>
      <c r="S62" s="100">
        <v>1502654.38</v>
      </c>
      <c r="T62" s="100">
        <v>131320</v>
      </c>
      <c r="U62" s="100">
        <v>749.71</v>
      </c>
      <c r="W62" s="100">
        <v>708305</v>
      </c>
      <c r="X62" s="100">
        <v>20000</v>
      </c>
      <c r="Y62" s="124">
        <v>1044555</v>
      </c>
      <c r="AA62" s="124">
        <v>440</v>
      </c>
      <c r="AB62" s="124">
        <v>715699.01</v>
      </c>
      <c r="AC62" s="124">
        <v>214710.8</v>
      </c>
      <c r="AG62" s="99">
        <f t="shared" si="1"/>
        <v>657538.92000000004</v>
      </c>
      <c r="AH62" s="63">
        <f t="shared" si="2"/>
        <v>77314.33</v>
      </c>
      <c r="AI62" s="64">
        <f t="shared" si="3"/>
        <v>580224.59000000008</v>
      </c>
      <c r="AJ62" s="60">
        <f t="shared" si="4"/>
        <v>2363029.09</v>
      </c>
      <c r="AK62" s="59">
        <f t="shared" si="5"/>
        <v>1975404.81</v>
      </c>
      <c r="AL62" s="69">
        <f t="shared" si="6"/>
        <v>387624.2799999998</v>
      </c>
    </row>
    <row r="63" spans="1:38" ht="15" thickBot="1" x14ac:dyDescent="0.25">
      <c r="A63" s="50" t="s">
        <v>369</v>
      </c>
      <c r="B63" s="50" t="s">
        <v>382</v>
      </c>
      <c r="C63" s="88">
        <v>2046</v>
      </c>
      <c r="D63" s="89" t="s">
        <v>747</v>
      </c>
      <c r="E63" s="266" t="s">
        <v>1831</v>
      </c>
      <c r="F63" s="123">
        <v>271570.01</v>
      </c>
      <c r="G63" s="123">
        <v>238657</v>
      </c>
      <c r="H63" s="123">
        <v>20789.02</v>
      </c>
      <c r="I63" s="266">
        <v>531166.46</v>
      </c>
      <c r="J63" s="266">
        <v>171077.14</v>
      </c>
      <c r="K63" s="276">
        <v>12300</v>
      </c>
      <c r="L63" s="276">
        <v>23628.36</v>
      </c>
      <c r="N63" s="276">
        <v>11667.6</v>
      </c>
      <c r="R63" s="266">
        <v>2640334.33</v>
      </c>
      <c r="S63" s="100">
        <v>1209342.19</v>
      </c>
      <c r="U63" s="100">
        <v>1022.46</v>
      </c>
      <c r="W63" s="100">
        <v>912822.5</v>
      </c>
      <c r="Y63" s="124">
        <v>912822.5</v>
      </c>
      <c r="AA63" s="124">
        <v>800</v>
      </c>
      <c r="AB63" s="124">
        <v>656490.89</v>
      </c>
      <c r="AC63" s="124">
        <v>114678.75</v>
      </c>
      <c r="AG63" s="99">
        <f t="shared" si="1"/>
        <v>531016.03</v>
      </c>
      <c r="AH63" s="63">
        <f t="shared" si="2"/>
        <v>47595.96</v>
      </c>
      <c r="AI63" s="64">
        <f t="shared" si="3"/>
        <v>483420.07</v>
      </c>
      <c r="AJ63" s="60">
        <f t="shared" si="4"/>
        <v>2123187.15</v>
      </c>
      <c r="AK63" s="59">
        <f t="shared" si="5"/>
        <v>1684792.1400000001</v>
      </c>
      <c r="AL63" s="69">
        <f t="shared" si="6"/>
        <v>438395.00999999978</v>
      </c>
    </row>
    <row r="64" spans="1:38" ht="15" thickBot="1" x14ac:dyDescent="0.25">
      <c r="A64" s="50" t="s">
        <v>369</v>
      </c>
      <c r="B64" s="50" t="s">
        <v>382</v>
      </c>
      <c r="C64" s="88">
        <v>1475</v>
      </c>
      <c r="D64" s="89" t="s">
        <v>748</v>
      </c>
      <c r="E64" s="266" t="s">
        <v>1892</v>
      </c>
      <c r="F64" s="123">
        <v>240159.68</v>
      </c>
      <c r="G64" s="123">
        <v>55561</v>
      </c>
      <c r="H64" s="123">
        <v>12430.34</v>
      </c>
      <c r="I64" s="266">
        <v>1715837.5</v>
      </c>
      <c r="J64" s="266">
        <v>190705.98</v>
      </c>
      <c r="K64" s="276">
        <v>50880</v>
      </c>
      <c r="L64" s="276">
        <v>18096.52</v>
      </c>
      <c r="N64" s="276">
        <v>2288</v>
      </c>
      <c r="R64" s="266">
        <v>2029021.21</v>
      </c>
      <c r="S64" s="100">
        <v>716500.4</v>
      </c>
      <c r="T64" s="100">
        <v>16576</v>
      </c>
      <c r="U64" s="100">
        <v>747.95</v>
      </c>
      <c r="W64" s="100">
        <v>548961</v>
      </c>
      <c r="Y64" s="124">
        <v>548961</v>
      </c>
      <c r="AB64" s="124">
        <v>561752.53</v>
      </c>
      <c r="AC64" s="124">
        <v>243417.27</v>
      </c>
      <c r="AF64" s="124">
        <v>12731</v>
      </c>
      <c r="AG64" s="99">
        <f t="shared" si="1"/>
        <v>308151.02</v>
      </c>
      <c r="AH64" s="63">
        <f t="shared" si="2"/>
        <v>71264.52</v>
      </c>
      <c r="AI64" s="64">
        <f t="shared" si="3"/>
        <v>236886.5</v>
      </c>
      <c r="AJ64" s="60">
        <f t="shared" si="4"/>
        <v>1282785.3500000001</v>
      </c>
      <c r="AK64" s="59">
        <f t="shared" si="5"/>
        <v>1366861.8</v>
      </c>
      <c r="AL64" s="69">
        <f t="shared" si="6"/>
        <v>-84076.449999999953</v>
      </c>
    </row>
    <row r="65" spans="1:38" ht="15" thickBot="1" x14ac:dyDescent="0.25">
      <c r="A65" s="50" t="s">
        <v>385</v>
      </c>
      <c r="B65" s="50" t="s">
        <v>386</v>
      </c>
      <c r="C65" s="88">
        <v>1295</v>
      </c>
      <c r="D65" s="89" t="s">
        <v>749</v>
      </c>
      <c r="E65" s="266" t="s">
        <v>1832</v>
      </c>
      <c r="F65" s="123">
        <v>429820.08</v>
      </c>
      <c r="G65" s="123">
        <v>6064</v>
      </c>
      <c r="H65" s="123">
        <v>25555.33</v>
      </c>
      <c r="I65" s="266">
        <v>2454592.88</v>
      </c>
      <c r="J65" s="266">
        <v>2043.12</v>
      </c>
      <c r="K65" s="276">
        <v>14325</v>
      </c>
      <c r="L65" s="276">
        <v>22350</v>
      </c>
      <c r="N65" s="276">
        <v>0</v>
      </c>
      <c r="Q65" s="266">
        <v>6224.94</v>
      </c>
      <c r="R65" s="266">
        <v>849648.43</v>
      </c>
      <c r="S65" s="100">
        <v>855059.09</v>
      </c>
      <c r="T65" s="100">
        <v>30100</v>
      </c>
      <c r="U65" s="100">
        <v>847.23</v>
      </c>
      <c r="W65" s="100">
        <v>1236432</v>
      </c>
      <c r="X65" s="100">
        <v>60040</v>
      </c>
      <c r="Y65" s="124">
        <v>1575632</v>
      </c>
      <c r="AB65" s="124">
        <v>478021.65</v>
      </c>
      <c r="AC65" s="124">
        <v>137870.92000000001</v>
      </c>
      <c r="AG65" s="99">
        <f t="shared" si="1"/>
        <v>461439.41000000003</v>
      </c>
      <c r="AH65" s="63">
        <f t="shared" si="2"/>
        <v>36675</v>
      </c>
      <c r="AI65" s="64">
        <f t="shared" si="3"/>
        <v>424764.41000000003</v>
      </c>
      <c r="AJ65" s="60">
        <f t="shared" si="4"/>
        <v>2182478.3199999998</v>
      </c>
      <c r="AK65" s="59">
        <f t="shared" si="5"/>
        <v>2191524.5699999998</v>
      </c>
      <c r="AL65" s="69">
        <f t="shared" si="6"/>
        <v>-9046.25</v>
      </c>
    </row>
    <row r="66" spans="1:38" ht="15" thickBot="1" x14ac:dyDescent="0.25">
      <c r="A66" s="50" t="s">
        <v>385</v>
      </c>
      <c r="B66" s="50" t="s">
        <v>386</v>
      </c>
      <c r="C66" s="88">
        <v>1368</v>
      </c>
      <c r="D66" s="89" t="s">
        <v>750</v>
      </c>
      <c r="E66" s="266" t="s">
        <v>1833</v>
      </c>
      <c r="F66" s="123">
        <v>592916.38</v>
      </c>
      <c r="G66" s="123">
        <v>0</v>
      </c>
      <c r="H66" s="123">
        <v>24867.22</v>
      </c>
      <c r="I66" s="266">
        <v>714933.49</v>
      </c>
      <c r="J66" s="266">
        <v>46141.35</v>
      </c>
      <c r="N66" s="276">
        <v>6.9</v>
      </c>
      <c r="Q66" s="266">
        <v>-32976.04</v>
      </c>
      <c r="R66" s="266">
        <v>2366925.61</v>
      </c>
      <c r="S66" s="100">
        <v>724096.93</v>
      </c>
      <c r="T66" s="100">
        <v>107260</v>
      </c>
      <c r="U66" s="100">
        <v>2104.4899999999998</v>
      </c>
      <c r="W66" s="100">
        <v>1096705.5</v>
      </c>
      <c r="X66" s="100">
        <v>15040</v>
      </c>
      <c r="Y66" s="124">
        <v>1111705.5</v>
      </c>
      <c r="AB66" s="124">
        <v>429162.38</v>
      </c>
      <c r="AC66" s="124">
        <v>182586.56</v>
      </c>
      <c r="AG66" s="99">
        <f t="shared" si="1"/>
        <v>617783.6</v>
      </c>
      <c r="AH66" s="63">
        <f t="shared" si="2"/>
        <v>6.9</v>
      </c>
      <c r="AI66" s="64">
        <f t="shared" si="3"/>
        <v>617776.69999999995</v>
      </c>
      <c r="AJ66" s="60">
        <f t="shared" si="4"/>
        <v>1945206.92</v>
      </c>
      <c r="AK66" s="59">
        <f t="shared" si="5"/>
        <v>1723454.44</v>
      </c>
      <c r="AL66" s="69">
        <f t="shared" si="6"/>
        <v>221752.47999999998</v>
      </c>
    </row>
    <row r="67" spans="1:38" ht="15" thickBot="1" x14ac:dyDescent="0.25">
      <c r="A67" s="50" t="s">
        <v>385</v>
      </c>
      <c r="B67" s="50" t="s">
        <v>386</v>
      </c>
      <c r="C67" s="88">
        <v>2588</v>
      </c>
      <c r="D67" s="89" t="s">
        <v>751</v>
      </c>
      <c r="E67" s="266" t="s">
        <v>1834</v>
      </c>
      <c r="F67" s="123">
        <v>297226.87</v>
      </c>
      <c r="G67" s="123">
        <v>12128</v>
      </c>
      <c r="H67" s="123">
        <v>57991.13</v>
      </c>
      <c r="I67" s="266">
        <v>697320.32</v>
      </c>
      <c r="J67" s="266">
        <v>63707.31</v>
      </c>
      <c r="K67" s="276">
        <v>8300</v>
      </c>
      <c r="L67" s="276">
        <v>23705.3</v>
      </c>
      <c r="N67" s="276">
        <v>250</v>
      </c>
      <c r="Q67" s="266">
        <v>-16759.05</v>
      </c>
      <c r="R67" s="266">
        <v>1982889.72</v>
      </c>
      <c r="S67" s="100">
        <v>869602.12</v>
      </c>
      <c r="T67" s="100">
        <v>28625</v>
      </c>
      <c r="U67" s="100">
        <v>1004.4</v>
      </c>
      <c r="W67" s="100">
        <v>1062226.5</v>
      </c>
      <c r="X67" s="100">
        <v>15000</v>
      </c>
      <c r="Y67" s="124">
        <v>1381280.5</v>
      </c>
      <c r="AA67" s="124">
        <v>1224</v>
      </c>
      <c r="AB67" s="124">
        <v>732299.77</v>
      </c>
      <c r="AC67" s="124">
        <v>148969.95000000001</v>
      </c>
      <c r="AG67" s="99">
        <f t="shared" si="1"/>
        <v>367346</v>
      </c>
      <c r="AH67" s="63">
        <f t="shared" si="2"/>
        <v>32255.3</v>
      </c>
      <c r="AI67" s="64">
        <f t="shared" si="3"/>
        <v>335090.7</v>
      </c>
      <c r="AJ67" s="60">
        <f t="shared" si="4"/>
        <v>1976458.02</v>
      </c>
      <c r="AK67" s="59">
        <f t="shared" si="5"/>
        <v>2263774.2200000002</v>
      </c>
      <c r="AL67" s="69">
        <f t="shared" si="6"/>
        <v>-287316.20000000019</v>
      </c>
    </row>
    <row r="68" spans="1:38" ht="15" thickBot="1" x14ac:dyDescent="0.25">
      <c r="A68" s="50" t="s">
        <v>385</v>
      </c>
      <c r="B68" s="50" t="s">
        <v>386</v>
      </c>
      <c r="C68" s="88">
        <v>1190</v>
      </c>
      <c r="D68" s="89" t="s">
        <v>752</v>
      </c>
      <c r="E68" s="266" t="s">
        <v>1835</v>
      </c>
      <c r="F68" s="123">
        <v>379734.73</v>
      </c>
      <c r="G68" s="123">
        <v>6064</v>
      </c>
      <c r="H68" s="123">
        <v>71790.100000000006</v>
      </c>
      <c r="I68" s="266">
        <v>867414.71</v>
      </c>
      <c r="J68" s="266">
        <v>54121.4</v>
      </c>
      <c r="K68" s="276">
        <v>13571</v>
      </c>
      <c r="L68" s="276">
        <v>16456.86</v>
      </c>
      <c r="N68" s="276">
        <v>0</v>
      </c>
      <c r="Q68" s="266">
        <v>6742.26</v>
      </c>
      <c r="R68" s="266">
        <v>2283492.7400000002</v>
      </c>
      <c r="S68" s="100">
        <v>718739.01</v>
      </c>
      <c r="T68" s="100">
        <v>35818</v>
      </c>
      <c r="U68" s="100">
        <v>1084.47</v>
      </c>
      <c r="W68" s="100">
        <v>1309061</v>
      </c>
      <c r="X68" s="100">
        <v>15020</v>
      </c>
      <c r="Y68" s="124">
        <v>1508263</v>
      </c>
      <c r="AB68" s="124">
        <v>522640.53</v>
      </c>
      <c r="AC68" s="124">
        <v>207625.16</v>
      </c>
      <c r="AG68" s="99">
        <f t="shared" si="1"/>
        <v>457588.82999999996</v>
      </c>
      <c r="AH68" s="63">
        <f t="shared" si="2"/>
        <v>30027.86</v>
      </c>
      <c r="AI68" s="64">
        <f t="shared" si="3"/>
        <v>427560.97</v>
      </c>
      <c r="AJ68" s="60">
        <f t="shared" si="4"/>
        <v>2079722.48</v>
      </c>
      <c r="AK68" s="59">
        <f t="shared" si="5"/>
        <v>2238528.69</v>
      </c>
      <c r="AL68" s="69">
        <f t="shared" si="6"/>
        <v>-158806.20999999996</v>
      </c>
    </row>
    <row r="69" spans="1:38" ht="15" thickBot="1" x14ac:dyDescent="0.25">
      <c r="A69" s="50" t="s">
        <v>385</v>
      </c>
      <c r="B69" s="50" t="s">
        <v>386</v>
      </c>
      <c r="C69" s="88">
        <v>897</v>
      </c>
      <c r="D69" s="89" t="s">
        <v>753</v>
      </c>
      <c r="E69" s="266" t="s">
        <v>1889</v>
      </c>
      <c r="F69" s="123">
        <v>245018.14</v>
      </c>
      <c r="G69" s="123">
        <v>12128</v>
      </c>
      <c r="H69" s="123">
        <v>18893.29</v>
      </c>
      <c r="I69" s="266">
        <v>686051.06</v>
      </c>
      <c r="J69" s="266">
        <v>72236.350000000006</v>
      </c>
      <c r="K69" s="276">
        <v>21326</v>
      </c>
      <c r="L69" s="276">
        <v>16917.7</v>
      </c>
      <c r="Q69" s="266">
        <v>-27179.32</v>
      </c>
      <c r="R69" s="266">
        <v>355552.49</v>
      </c>
      <c r="S69" s="100">
        <v>563821.97</v>
      </c>
      <c r="T69" s="100">
        <v>22062</v>
      </c>
      <c r="U69" s="100">
        <v>713.05</v>
      </c>
      <c r="W69" s="100">
        <v>486017</v>
      </c>
      <c r="Y69" s="124">
        <v>588397</v>
      </c>
      <c r="AB69" s="124">
        <v>484652.74</v>
      </c>
      <c r="AC69" s="124">
        <v>141508.15</v>
      </c>
      <c r="AG69" s="99">
        <f t="shared" ref="AG69:AG130" si="7">SUM(F69:H69)</f>
        <v>276039.43</v>
      </c>
      <c r="AH69" s="63">
        <f t="shared" ref="AH69:AH130" si="8">SUM(K69:N69)</f>
        <v>38243.699999999997</v>
      </c>
      <c r="AI69" s="64">
        <f t="shared" ref="AI69:AI130" si="9">AG69-AH69</f>
        <v>237795.72999999998</v>
      </c>
      <c r="AJ69" s="60">
        <f t="shared" ref="AJ69:AJ130" si="10">SUM(S69:X69)</f>
        <v>1072614.02</v>
      </c>
      <c r="AK69" s="59">
        <f t="shared" ref="AK69:AK130" si="11">SUM(Y69:AF69)</f>
        <v>1214557.8899999999</v>
      </c>
      <c r="AL69" s="69">
        <f t="shared" ref="AL69:AL130" si="12">AJ69-AK69</f>
        <v>-141943.86999999988</v>
      </c>
    </row>
    <row r="70" spans="1:38" ht="15" thickBot="1" x14ac:dyDescent="0.25">
      <c r="A70" s="50" t="s">
        <v>389</v>
      </c>
      <c r="B70" s="50" t="s">
        <v>390</v>
      </c>
      <c r="C70" s="88">
        <v>2172</v>
      </c>
      <c r="D70" s="89" t="s">
        <v>754</v>
      </c>
      <c r="E70" s="266" t="s">
        <v>1836</v>
      </c>
      <c r="F70" s="123">
        <v>235847.01</v>
      </c>
      <c r="G70" s="123">
        <v>8920</v>
      </c>
      <c r="H70" s="123">
        <v>38444.97</v>
      </c>
      <c r="I70" s="266">
        <v>160870.79</v>
      </c>
      <c r="J70" s="266">
        <v>261711.05</v>
      </c>
      <c r="K70" s="276">
        <v>50000</v>
      </c>
      <c r="L70" s="276">
        <v>389.35</v>
      </c>
      <c r="M70" s="276">
        <v>53760</v>
      </c>
      <c r="N70" s="276">
        <v>705.94</v>
      </c>
      <c r="Q70" s="266">
        <v>203893.49</v>
      </c>
      <c r="R70" s="266">
        <v>547255.34</v>
      </c>
      <c r="S70" s="100">
        <v>1136580.08</v>
      </c>
      <c r="U70" s="100">
        <v>198.18</v>
      </c>
      <c r="W70" s="100">
        <v>853040.5</v>
      </c>
      <c r="X70" s="100">
        <v>121315</v>
      </c>
      <c r="Y70" s="124">
        <v>1117800.5</v>
      </c>
      <c r="AB70" s="124">
        <v>823001.9</v>
      </c>
      <c r="AC70" s="124">
        <v>100257.87</v>
      </c>
      <c r="AG70" s="99">
        <f t="shared" si="7"/>
        <v>283211.98</v>
      </c>
      <c r="AH70" s="63">
        <f t="shared" si="8"/>
        <v>104855.29000000001</v>
      </c>
      <c r="AI70" s="64">
        <f t="shared" si="9"/>
        <v>178356.68999999997</v>
      </c>
      <c r="AJ70" s="60">
        <f t="shared" si="10"/>
        <v>2111133.7599999998</v>
      </c>
      <c r="AK70" s="59">
        <f t="shared" si="11"/>
        <v>2041060.27</v>
      </c>
      <c r="AL70" s="69">
        <f t="shared" si="12"/>
        <v>70073.489999999758</v>
      </c>
    </row>
    <row r="71" spans="1:38" ht="15" thickBot="1" x14ac:dyDescent="0.25">
      <c r="A71" s="50" t="s">
        <v>389</v>
      </c>
      <c r="B71" s="50" t="s">
        <v>390</v>
      </c>
      <c r="C71" s="88">
        <v>3964</v>
      </c>
      <c r="D71" s="89" t="s">
        <v>755</v>
      </c>
      <c r="E71" s="266" t="s">
        <v>1837</v>
      </c>
      <c r="F71" s="123">
        <v>890784.19</v>
      </c>
      <c r="G71" s="123">
        <v>28380</v>
      </c>
      <c r="H71" s="123">
        <v>49594.16</v>
      </c>
      <c r="I71" s="266">
        <v>407828.67</v>
      </c>
      <c r="J71" s="266">
        <v>238112.79</v>
      </c>
      <c r="K71" s="276">
        <v>0</v>
      </c>
      <c r="L71" s="276">
        <v>36658.69</v>
      </c>
      <c r="N71" s="276">
        <v>1188.79</v>
      </c>
      <c r="Q71" s="266">
        <v>312255</v>
      </c>
      <c r="R71" s="266">
        <v>2767861</v>
      </c>
      <c r="S71" s="100">
        <v>2147955.7200000002</v>
      </c>
      <c r="T71" s="100">
        <v>46185</v>
      </c>
      <c r="U71" s="100">
        <v>880.58</v>
      </c>
      <c r="W71" s="100">
        <v>1250309.29</v>
      </c>
      <c r="X71" s="100">
        <v>31115</v>
      </c>
      <c r="Y71" s="124">
        <v>1974409.29</v>
      </c>
      <c r="AB71" s="124">
        <v>726103.75</v>
      </c>
      <c r="AC71" s="124">
        <v>233539.43</v>
      </c>
      <c r="AF71" s="124">
        <v>20930</v>
      </c>
      <c r="AG71" s="99">
        <f t="shared" si="7"/>
        <v>968758.35</v>
      </c>
      <c r="AH71" s="63">
        <f t="shared" si="8"/>
        <v>37847.480000000003</v>
      </c>
      <c r="AI71" s="64">
        <f t="shared" si="9"/>
        <v>930910.87</v>
      </c>
      <c r="AJ71" s="60">
        <f t="shared" si="10"/>
        <v>3476445.5900000003</v>
      </c>
      <c r="AK71" s="59">
        <f t="shared" si="11"/>
        <v>2954982.47</v>
      </c>
      <c r="AL71" s="69">
        <f t="shared" si="12"/>
        <v>521463.12000000011</v>
      </c>
    </row>
    <row r="72" spans="1:38" ht="15" thickBot="1" x14ac:dyDescent="0.25">
      <c r="A72" s="50" t="s">
        <v>389</v>
      </c>
      <c r="B72" s="50" t="s">
        <v>390</v>
      </c>
      <c r="C72" s="88">
        <v>1537</v>
      </c>
      <c r="D72" s="89" t="s">
        <v>756</v>
      </c>
      <c r="E72" s="266" t="s">
        <v>1838</v>
      </c>
      <c r="F72" s="123">
        <v>113423.67999999999</v>
      </c>
      <c r="G72" s="123">
        <v>34460</v>
      </c>
      <c r="H72" s="123">
        <v>31097.55</v>
      </c>
      <c r="I72" s="266">
        <v>67425.399999999994</v>
      </c>
      <c r="J72" s="266">
        <v>181011.79</v>
      </c>
      <c r="L72" s="276">
        <v>11760</v>
      </c>
      <c r="N72" s="276">
        <v>88.5</v>
      </c>
      <c r="Q72" s="266">
        <v>93755.12</v>
      </c>
      <c r="R72" s="266">
        <v>432862.99</v>
      </c>
      <c r="S72" s="100">
        <v>705542.58</v>
      </c>
      <c r="T72" s="100">
        <v>37312</v>
      </c>
      <c r="U72" s="100">
        <v>241.32</v>
      </c>
      <c r="W72" s="100">
        <v>966248.5</v>
      </c>
      <c r="X72" s="100">
        <v>95715</v>
      </c>
      <c r="Y72" s="124">
        <v>977248.5</v>
      </c>
      <c r="AB72" s="124">
        <v>634582.84</v>
      </c>
      <c r="AC72" s="124">
        <v>93306.44</v>
      </c>
      <c r="AG72" s="99">
        <f t="shared" si="7"/>
        <v>178981.22999999998</v>
      </c>
      <c r="AH72" s="63">
        <f t="shared" si="8"/>
        <v>11848.5</v>
      </c>
      <c r="AI72" s="64">
        <f t="shared" si="9"/>
        <v>167132.72999999998</v>
      </c>
      <c r="AJ72" s="60">
        <f t="shared" si="10"/>
        <v>1805059.4</v>
      </c>
      <c r="AK72" s="59">
        <f t="shared" si="11"/>
        <v>1705137.7799999998</v>
      </c>
      <c r="AL72" s="69">
        <f t="shared" si="12"/>
        <v>99921.620000000112</v>
      </c>
    </row>
    <row r="73" spans="1:38" ht="15" thickBot="1" x14ac:dyDescent="0.25">
      <c r="A73" s="50" t="s">
        <v>389</v>
      </c>
      <c r="B73" s="50" t="s">
        <v>390</v>
      </c>
      <c r="C73" s="88">
        <v>1440</v>
      </c>
      <c r="D73" s="89" t="s">
        <v>757</v>
      </c>
      <c r="E73" s="266" t="s">
        <v>1839</v>
      </c>
      <c r="F73" s="123">
        <v>219512.22</v>
      </c>
      <c r="G73" s="123">
        <v>4460</v>
      </c>
      <c r="H73" s="123">
        <v>26527.43</v>
      </c>
      <c r="I73" s="266">
        <v>409019.72</v>
      </c>
      <c r="J73" s="266">
        <v>136211.39000000001</v>
      </c>
      <c r="K73" s="276">
        <v>0</v>
      </c>
      <c r="N73" s="276">
        <v>460.84</v>
      </c>
      <c r="Q73" s="266">
        <v>45320</v>
      </c>
      <c r="R73" s="266">
        <v>923490.75</v>
      </c>
      <c r="S73" s="100">
        <v>792597.78</v>
      </c>
      <c r="T73" s="100">
        <v>29022</v>
      </c>
      <c r="U73" s="100">
        <v>325.88</v>
      </c>
      <c r="W73" s="100">
        <v>1099342.3999999999</v>
      </c>
      <c r="X73" s="100">
        <v>257895</v>
      </c>
      <c r="Y73" s="124">
        <v>1406272.4</v>
      </c>
      <c r="AB73" s="124">
        <v>501372.33</v>
      </c>
      <c r="AC73" s="124">
        <v>116066.54</v>
      </c>
      <c r="AG73" s="99">
        <f t="shared" si="7"/>
        <v>250499.65</v>
      </c>
      <c r="AH73" s="63">
        <f t="shared" si="8"/>
        <v>460.84</v>
      </c>
      <c r="AI73" s="64">
        <f t="shared" si="9"/>
        <v>250038.81</v>
      </c>
      <c r="AJ73" s="60">
        <f t="shared" si="10"/>
        <v>2179183.06</v>
      </c>
      <c r="AK73" s="59">
        <f t="shared" si="11"/>
        <v>2023711.27</v>
      </c>
      <c r="AL73" s="69">
        <f t="shared" si="12"/>
        <v>155471.79000000004</v>
      </c>
    </row>
    <row r="74" spans="1:38" ht="15" thickBot="1" x14ac:dyDescent="0.25">
      <c r="A74" s="50" t="s">
        <v>389</v>
      </c>
      <c r="B74" s="50" t="s">
        <v>390</v>
      </c>
      <c r="C74" s="88">
        <v>1880</v>
      </c>
      <c r="D74" s="89" t="s">
        <v>758</v>
      </c>
      <c r="E74" s="266" t="s">
        <v>1840</v>
      </c>
      <c r="F74" s="123">
        <v>176396.97</v>
      </c>
      <c r="G74" s="123">
        <v>4460</v>
      </c>
      <c r="H74" s="123">
        <v>19187.89</v>
      </c>
      <c r="I74" s="266">
        <v>110583.8</v>
      </c>
      <c r="J74" s="266">
        <v>178482.96</v>
      </c>
      <c r="K74" s="276">
        <v>0</v>
      </c>
      <c r="N74" s="276">
        <v>877.78</v>
      </c>
      <c r="Q74" s="266">
        <v>70640.83</v>
      </c>
      <c r="R74" s="266">
        <v>599181.84</v>
      </c>
      <c r="S74" s="100">
        <v>1049069.47</v>
      </c>
      <c r="U74" s="100">
        <v>342.26</v>
      </c>
      <c r="W74" s="100">
        <v>884970.7</v>
      </c>
      <c r="X74" s="100">
        <v>30720</v>
      </c>
      <c r="Y74" s="124">
        <v>1164870.7</v>
      </c>
      <c r="Z74" s="124">
        <v>1504</v>
      </c>
      <c r="AA74" s="124">
        <v>3248</v>
      </c>
      <c r="AB74" s="124">
        <v>524151.69</v>
      </c>
      <c r="AC74" s="124">
        <v>76823.69</v>
      </c>
      <c r="AD74" s="124">
        <v>32485.5</v>
      </c>
      <c r="AG74" s="99">
        <f t="shared" si="7"/>
        <v>200044.86</v>
      </c>
      <c r="AH74" s="63">
        <f t="shared" si="8"/>
        <v>877.78</v>
      </c>
      <c r="AI74" s="64">
        <f t="shared" si="9"/>
        <v>199167.08</v>
      </c>
      <c r="AJ74" s="60">
        <f t="shared" si="10"/>
        <v>1965102.43</v>
      </c>
      <c r="AK74" s="59">
        <f t="shared" si="11"/>
        <v>1803083.5799999998</v>
      </c>
      <c r="AL74" s="69">
        <f t="shared" si="12"/>
        <v>162018.85000000009</v>
      </c>
    </row>
    <row r="75" spans="1:38" ht="15" thickBot="1" x14ac:dyDescent="0.25">
      <c r="A75" s="50" t="s">
        <v>389</v>
      </c>
      <c r="B75" s="50" t="s">
        <v>390</v>
      </c>
      <c r="C75" s="88">
        <v>2455</v>
      </c>
      <c r="D75" s="89" t="s">
        <v>759</v>
      </c>
      <c r="E75" s="266" t="s">
        <v>1841</v>
      </c>
      <c r="F75" s="123">
        <v>370963.72</v>
      </c>
      <c r="G75" s="123">
        <v>4460</v>
      </c>
      <c r="H75" s="123">
        <v>49016.83</v>
      </c>
      <c r="I75" s="266">
        <v>134022.64000000001</v>
      </c>
      <c r="J75" s="266">
        <v>221589.14</v>
      </c>
      <c r="K75" s="276">
        <v>0</v>
      </c>
      <c r="L75" s="276">
        <v>27631.17</v>
      </c>
      <c r="N75" s="276">
        <v>660.62</v>
      </c>
      <c r="Q75" s="266">
        <v>139101.1</v>
      </c>
      <c r="R75" s="266">
        <v>1832865.74</v>
      </c>
      <c r="S75" s="100">
        <v>1156237.3</v>
      </c>
      <c r="T75" s="100">
        <v>22530</v>
      </c>
      <c r="U75" s="100">
        <v>637.24</v>
      </c>
      <c r="W75" s="100">
        <v>1179589</v>
      </c>
      <c r="X75" s="100">
        <v>341539</v>
      </c>
      <c r="Y75" s="124">
        <v>1569029</v>
      </c>
      <c r="AB75" s="124">
        <v>737226.63</v>
      </c>
      <c r="AC75" s="124">
        <v>135429.16</v>
      </c>
      <c r="AF75" s="124">
        <v>500</v>
      </c>
      <c r="AG75" s="99">
        <f t="shared" si="7"/>
        <v>424440.55</v>
      </c>
      <c r="AH75" s="63">
        <f t="shared" si="8"/>
        <v>28291.789999999997</v>
      </c>
      <c r="AI75" s="64">
        <f t="shared" si="9"/>
        <v>396148.76</v>
      </c>
      <c r="AJ75" s="60">
        <f t="shared" si="10"/>
        <v>2700532.54</v>
      </c>
      <c r="AK75" s="59">
        <f t="shared" si="11"/>
        <v>2442184.79</v>
      </c>
      <c r="AL75" s="69">
        <f t="shared" si="12"/>
        <v>258347.75</v>
      </c>
    </row>
    <row r="76" spans="1:38" ht="15" thickBot="1" x14ac:dyDescent="0.25">
      <c r="A76" s="50" t="s">
        <v>393</v>
      </c>
      <c r="B76" s="50" t="s">
        <v>394</v>
      </c>
      <c r="C76" s="88">
        <v>1765</v>
      </c>
      <c r="D76" s="89" t="s">
        <v>760</v>
      </c>
      <c r="E76" s="266" t="s">
        <v>1842</v>
      </c>
      <c r="F76" s="123">
        <v>147529.62</v>
      </c>
      <c r="G76" s="123">
        <v>14412</v>
      </c>
      <c r="H76" s="123">
        <v>40723.69</v>
      </c>
      <c r="I76" s="266">
        <v>772648.53</v>
      </c>
      <c r="J76" s="266">
        <v>102762.67</v>
      </c>
      <c r="L76" s="276">
        <v>80873.600000000006</v>
      </c>
      <c r="N76" s="276">
        <v>7.9</v>
      </c>
      <c r="R76" s="266">
        <v>1701541.88</v>
      </c>
      <c r="S76" s="100">
        <v>866311.52</v>
      </c>
      <c r="T76" s="100">
        <v>21600</v>
      </c>
      <c r="U76" s="100">
        <v>184.86</v>
      </c>
      <c r="W76" s="100">
        <v>798001</v>
      </c>
      <c r="X76" s="100">
        <v>1500</v>
      </c>
      <c r="Y76" s="124">
        <v>1149746</v>
      </c>
      <c r="AB76" s="124">
        <v>366620.69</v>
      </c>
      <c r="AC76" s="124">
        <v>107665.43</v>
      </c>
      <c r="AF76" s="124">
        <v>500</v>
      </c>
      <c r="AG76" s="99">
        <f t="shared" si="7"/>
        <v>202665.31</v>
      </c>
      <c r="AH76" s="63">
        <f t="shared" si="8"/>
        <v>80881.5</v>
      </c>
      <c r="AI76" s="64">
        <f t="shared" si="9"/>
        <v>121783.81</v>
      </c>
      <c r="AJ76" s="60">
        <f t="shared" si="10"/>
        <v>1687597.38</v>
      </c>
      <c r="AK76" s="59">
        <f t="shared" si="11"/>
        <v>1624532.1199999999</v>
      </c>
      <c r="AL76" s="69">
        <f t="shared" si="12"/>
        <v>63065.260000000009</v>
      </c>
    </row>
    <row r="77" spans="1:38" ht="15" thickBot="1" x14ac:dyDescent="0.25">
      <c r="A77" s="50" t="s">
        <v>393</v>
      </c>
      <c r="B77" s="50" t="s">
        <v>394</v>
      </c>
      <c r="C77" s="88">
        <v>2349</v>
      </c>
      <c r="D77" s="89" t="s">
        <v>761</v>
      </c>
      <c r="E77" s="266" t="s">
        <v>1843</v>
      </c>
      <c r="F77" s="123">
        <v>267545.58</v>
      </c>
      <c r="G77" s="123">
        <v>21608</v>
      </c>
      <c r="H77" s="123">
        <v>99094.26</v>
      </c>
      <c r="I77" s="266">
        <v>1111475.32</v>
      </c>
      <c r="J77" s="266">
        <v>112642.55</v>
      </c>
      <c r="K77" s="276">
        <v>0</v>
      </c>
      <c r="L77" s="276">
        <v>22982.94</v>
      </c>
      <c r="N77" s="276">
        <v>953.87</v>
      </c>
      <c r="Q77" s="266">
        <v>-9</v>
      </c>
      <c r="R77" s="266">
        <v>2052419.41</v>
      </c>
      <c r="S77" s="100">
        <v>1533615.77</v>
      </c>
      <c r="T77" s="100">
        <v>136310</v>
      </c>
      <c r="U77" s="100">
        <v>832.21</v>
      </c>
      <c r="W77" s="100">
        <v>1338010</v>
      </c>
      <c r="X77" s="100">
        <v>1500</v>
      </c>
      <c r="Y77" s="124">
        <v>2010076</v>
      </c>
      <c r="AB77" s="124">
        <v>699380.18</v>
      </c>
      <c r="AC77" s="124">
        <v>50868.03</v>
      </c>
      <c r="AF77" s="124">
        <v>500</v>
      </c>
      <c r="AG77" s="99">
        <f t="shared" si="7"/>
        <v>388247.84</v>
      </c>
      <c r="AH77" s="63">
        <f t="shared" si="8"/>
        <v>23936.809999999998</v>
      </c>
      <c r="AI77" s="64">
        <f t="shared" si="9"/>
        <v>364311.03</v>
      </c>
      <c r="AJ77" s="60">
        <f t="shared" si="10"/>
        <v>3010267.98</v>
      </c>
      <c r="AK77" s="59">
        <f t="shared" si="11"/>
        <v>2760824.21</v>
      </c>
      <c r="AL77" s="69">
        <f t="shared" si="12"/>
        <v>249443.77000000002</v>
      </c>
    </row>
    <row r="78" spans="1:38" ht="15" thickBot="1" x14ac:dyDescent="0.25">
      <c r="A78" s="50" t="s">
        <v>393</v>
      </c>
      <c r="B78" s="50" t="s">
        <v>394</v>
      </c>
      <c r="C78" s="88">
        <v>2942</v>
      </c>
      <c r="D78" s="89" t="s">
        <v>762</v>
      </c>
      <c r="E78" s="266" t="s">
        <v>1844</v>
      </c>
      <c r="F78" s="123">
        <v>358504.63</v>
      </c>
      <c r="G78" s="123">
        <v>29894</v>
      </c>
      <c r="H78" s="123">
        <v>50803.23</v>
      </c>
      <c r="I78" s="266">
        <v>314338.57</v>
      </c>
      <c r="J78" s="266">
        <v>74725.13</v>
      </c>
      <c r="K78" s="276">
        <v>500</v>
      </c>
      <c r="L78" s="276">
        <v>55322.33</v>
      </c>
      <c r="N78" s="276">
        <v>30.5</v>
      </c>
      <c r="Q78" s="266">
        <v>1070</v>
      </c>
      <c r="R78" s="266">
        <v>2038156.59</v>
      </c>
      <c r="S78" s="100">
        <v>1064454.3600000001</v>
      </c>
      <c r="T78" s="100">
        <v>100000</v>
      </c>
      <c r="U78" s="100">
        <v>664.27</v>
      </c>
      <c r="W78" s="100">
        <v>940451.5</v>
      </c>
      <c r="X78" s="100">
        <v>1500</v>
      </c>
      <c r="Y78" s="124">
        <v>1351611.5</v>
      </c>
      <c r="AB78" s="124">
        <v>572750.46</v>
      </c>
      <c r="AC78" s="124">
        <v>43538.79</v>
      </c>
      <c r="AG78" s="99">
        <f t="shared" si="7"/>
        <v>439201.86</v>
      </c>
      <c r="AH78" s="63">
        <f t="shared" si="8"/>
        <v>55852.83</v>
      </c>
      <c r="AI78" s="64">
        <f t="shared" si="9"/>
        <v>383349.02999999997</v>
      </c>
      <c r="AJ78" s="60">
        <f t="shared" si="10"/>
        <v>2107070.13</v>
      </c>
      <c r="AK78" s="59">
        <f t="shared" si="11"/>
        <v>1967900.75</v>
      </c>
      <c r="AL78" s="69">
        <f t="shared" si="12"/>
        <v>139169.37999999989</v>
      </c>
    </row>
    <row r="79" spans="1:38" ht="15" thickBot="1" x14ac:dyDescent="0.25">
      <c r="A79" s="50" t="s">
        <v>393</v>
      </c>
      <c r="B79" s="50" t="s">
        <v>394</v>
      </c>
      <c r="C79" s="88">
        <v>2523</v>
      </c>
      <c r="D79" s="89" t="s">
        <v>763</v>
      </c>
      <c r="E79" s="266" t="s">
        <v>1845</v>
      </c>
      <c r="F79" s="123">
        <v>441405.99</v>
      </c>
      <c r="G79" s="123">
        <v>7336</v>
      </c>
      <c r="H79" s="123">
        <v>46780.78</v>
      </c>
      <c r="I79" s="266">
        <v>895308.34</v>
      </c>
      <c r="J79" s="266">
        <v>24408.29</v>
      </c>
      <c r="K79" s="276">
        <v>0</v>
      </c>
      <c r="L79" s="276">
        <v>60470.25</v>
      </c>
      <c r="N79" s="276">
        <v>389.1</v>
      </c>
      <c r="Q79" s="266">
        <v>-10029</v>
      </c>
      <c r="R79" s="266">
        <v>2089445.48</v>
      </c>
      <c r="S79" s="100">
        <v>976765.13</v>
      </c>
      <c r="T79" s="100">
        <v>13300</v>
      </c>
      <c r="U79" s="100">
        <v>674.62</v>
      </c>
      <c r="W79" s="100">
        <v>814930</v>
      </c>
      <c r="X79" s="100">
        <v>8252</v>
      </c>
      <c r="Y79" s="124">
        <v>1103830</v>
      </c>
      <c r="AB79" s="124">
        <v>416316.91</v>
      </c>
      <c r="AC79" s="124">
        <v>133304.63</v>
      </c>
      <c r="AF79" s="124">
        <v>1096</v>
      </c>
      <c r="AG79" s="99">
        <f t="shared" si="7"/>
        <v>495522.77</v>
      </c>
      <c r="AH79" s="63">
        <f t="shared" si="8"/>
        <v>60859.35</v>
      </c>
      <c r="AI79" s="64">
        <f t="shared" si="9"/>
        <v>434663.42000000004</v>
      </c>
      <c r="AJ79" s="60">
        <f t="shared" si="10"/>
        <v>1813921.75</v>
      </c>
      <c r="AK79" s="59">
        <f t="shared" si="11"/>
        <v>1654547.54</v>
      </c>
      <c r="AL79" s="69">
        <f t="shared" si="12"/>
        <v>159374.20999999996</v>
      </c>
    </row>
    <row r="80" spans="1:38" ht="15" thickBot="1" x14ac:dyDescent="0.25">
      <c r="A80" s="50" t="s">
        <v>393</v>
      </c>
      <c r="B80" s="50" t="s">
        <v>394</v>
      </c>
      <c r="C80" s="88">
        <v>4280</v>
      </c>
      <c r="D80" s="89" t="s">
        <v>764</v>
      </c>
      <c r="E80" s="266" t="s">
        <v>1846</v>
      </c>
      <c r="F80" s="123">
        <v>841489.53</v>
      </c>
      <c r="G80" s="123">
        <v>30703</v>
      </c>
      <c r="H80" s="123">
        <v>84247.35</v>
      </c>
      <c r="I80" s="266">
        <v>436833.26</v>
      </c>
      <c r="J80" s="266">
        <v>91224.07</v>
      </c>
      <c r="K80" s="276">
        <v>63023</v>
      </c>
      <c r="L80" s="276">
        <v>35462.22</v>
      </c>
      <c r="N80" s="276">
        <v>23.32</v>
      </c>
      <c r="Q80" s="266">
        <v>-333</v>
      </c>
      <c r="R80" s="266">
        <v>1725194.64</v>
      </c>
      <c r="S80" s="100">
        <v>1295131.29</v>
      </c>
      <c r="W80" s="100">
        <v>596498</v>
      </c>
      <c r="X80" s="100">
        <v>3000</v>
      </c>
      <c r="Y80" s="124">
        <v>1202033</v>
      </c>
      <c r="AB80" s="124">
        <v>258367.3</v>
      </c>
      <c r="AC80" s="124">
        <v>122877.06</v>
      </c>
      <c r="AF80" s="124">
        <v>500</v>
      </c>
      <c r="AG80" s="99">
        <f t="shared" si="7"/>
        <v>956439.88</v>
      </c>
      <c r="AH80" s="63">
        <f t="shared" si="8"/>
        <v>98508.540000000008</v>
      </c>
      <c r="AI80" s="64">
        <f t="shared" si="9"/>
        <v>857931.34</v>
      </c>
      <c r="AJ80" s="60">
        <f t="shared" si="10"/>
        <v>1894629.29</v>
      </c>
      <c r="AK80" s="59">
        <f t="shared" si="11"/>
        <v>1583777.36</v>
      </c>
      <c r="AL80" s="69">
        <f t="shared" si="12"/>
        <v>310851.92999999993</v>
      </c>
    </row>
    <row r="81" spans="1:38" ht="15" thickBot="1" x14ac:dyDescent="0.25">
      <c r="A81" s="50" t="s">
        <v>393</v>
      </c>
      <c r="B81" s="50" t="s">
        <v>394</v>
      </c>
      <c r="C81" s="88">
        <v>2682</v>
      </c>
      <c r="D81" s="89" t="s">
        <v>765</v>
      </c>
      <c r="E81" s="266" t="s">
        <v>1847</v>
      </c>
      <c r="F81" s="123">
        <v>420857.16</v>
      </c>
      <c r="G81" s="123">
        <v>14232</v>
      </c>
      <c r="H81" s="123">
        <v>34077.4</v>
      </c>
      <c r="I81" s="266">
        <v>145480.70000000001</v>
      </c>
      <c r="J81" s="266">
        <v>27554.83</v>
      </c>
      <c r="K81" s="276">
        <v>500</v>
      </c>
      <c r="L81" s="276">
        <v>36683.279999999999</v>
      </c>
      <c r="N81" s="276">
        <v>9</v>
      </c>
      <c r="Q81" s="266">
        <v>660</v>
      </c>
      <c r="R81" s="266">
        <v>613262.28</v>
      </c>
      <c r="S81" s="100">
        <v>778255.63</v>
      </c>
      <c r="U81" s="100">
        <v>659.15</v>
      </c>
      <c r="W81" s="100">
        <v>1288054.8</v>
      </c>
      <c r="X81" s="100">
        <v>120790</v>
      </c>
      <c r="Y81" s="124">
        <v>1630114.8</v>
      </c>
      <c r="AB81" s="124">
        <v>311262.5</v>
      </c>
      <c r="AC81" s="124">
        <v>49412.36</v>
      </c>
      <c r="AF81" s="124">
        <v>534</v>
      </c>
      <c r="AG81" s="99">
        <f t="shared" si="7"/>
        <v>469166.56</v>
      </c>
      <c r="AH81" s="63">
        <f t="shared" si="8"/>
        <v>37192.28</v>
      </c>
      <c r="AI81" s="64">
        <f t="shared" si="9"/>
        <v>431974.28</v>
      </c>
      <c r="AJ81" s="60">
        <f t="shared" si="10"/>
        <v>2187759.58</v>
      </c>
      <c r="AK81" s="59">
        <f t="shared" si="11"/>
        <v>1991323.6600000001</v>
      </c>
      <c r="AL81" s="69">
        <f t="shared" si="12"/>
        <v>196435.91999999993</v>
      </c>
    </row>
    <row r="82" spans="1:38" ht="15" thickBot="1" x14ac:dyDescent="0.25">
      <c r="A82" s="50" t="s">
        <v>393</v>
      </c>
      <c r="B82" s="50" t="s">
        <v>394</v>
      </c>
      <c r="C82" s="88">
        <v>742</v>
      </c>
      <c r="D82" s="89" t="s">
        <v>766</v>
      </c>
      <c r="E82" s="266" t="s">
        <v>1848</v>
      </c>
      <c r="F82" s="123">
        <v>327493.95</v>
      </c>
      <c r="G82" s="123">
        <v>7536</v>
      </c>
      <c r="H82" s="123">
        <v>10803.42</v>
      </c>
      <c r="I82" s="266">
        <v>210018.26</v>
      </c>
      <c r="J82" s="266">
        <v>89738.78</v>
      </c>
      <c r="K82" s="276">
        <v>2200</v>
      </c>
      <c r="L82" s="276">
        <v>22664.47</v>
      </c>
      <c r="N82" s="276">
        <v>35.090000000000003</v>
      </c>
      <c r="Q82" s="266">
        <v>631.29999999999995</v>
      </c>
      <c r="R82" s="266">
        <v>788047.76</v>
      </c>
      <c r="S82" s="100">
        <v>767847.07</v>
      </c>
      <c r="T82" s="100">
        <v>26780</v>
      </c>
      <c r="U82" s="100">
        <v>579.37</v>
      </c>
      <c r="W82" s="100">
        <v>987659.9</v>
      </c>
      <c r="Y82" s="124">
        <v>1281099.8999999999</v>
      </c>
      <c r="AA82" s="124">
        <v>5785</v>
      </c>
      <c r="AB82" s="124">
        <v>327132.86</v>
      </c>
      <c r="AC82" s="124">
        <v>47882.79</v>
      </c>
      <c r="AD82" s="124">
        <v>1696</v>
      </c>
      <c r="AE82" s="124">
        <v>500</v>
      </c>
      <c r="AG82" s="99">
        <f t="shared" si="7"/>
        <v>345833.37</v>
      </c>
      <c r="AH82" s="63">
        <f t="shared" si="8"/>
        <v>24899.56</v>
      </c>
      <c r="AI82" s="64">
        <f t="shared" si="9"/>
        <v>320933.81</v>
      </c>
      <c r="AJ82" s="60">
        <f t="shared" si="10"/>
        <v>1782866.3399999999</v>
      </c>
      <c r="AK82" s="59">
        <f t="shared" si="11"/>
        <v>1664096.5499999998</v>
      </c>
      <c r="AL82" s="69">
        <f t="shared" si="12"/>
        <v>118769.79000000004</v>
      </c>
    </row>
    <row r="83" spans="1:38" ht="15" thickBot="1" x14ac:dyDescent="0.25">
      <c r="A83" s="50" t="s">
        <v>393</v>
      </c>
      <c r="B83" s="50" t="s">
        <v>394</v>
      </c>
      <c r="C83" s="88">
        <v>697</v>
      </c>
      <c r="D83" s="89" t="s">
        <v>767</v>
      </c>
      <c r="E83" s="266" t="s">
        <v>1849</v>
      </c>
      <c r="F83" s="123">
        <v>449090.85</v>
      </c>
      <c r="G83" s="123">
        <v>7436</v>
      </c>
      <c r="H83" s="123">
        <v>30073.05</v>
      </c>
      <c r="I83" s="266">
        <v>304414.17</v>
      </c>
      <c r="J83" s="266">
        <v>44396.1</v>
      </c>
      <c r="K83" s="276">
        <v>0</v>
      </c>
      <c r="L83" s="276">
        <v>24099.68</v>
      </c>
      <c r="N83" s="276">
        <v>204.51</v>
      </c>
      <c r="Q83" s="266">
        <v>-1538</v>
      </c>
      <c r="R83" s="266">
        <v>123193.16</v>
      </c>
      <c r="S83" s="100">
        <v>721844.21</v>
      </c>
      <c r="T83" s="100">
        <v>12900</v>
      </c>
      <c r="U83" s="100">
        <v>634.44000000000005</v>
      </c>
      <c r="W83" s="100">
        <v>874471.4</v>
      </c>
      <c r="X83" s="100">
        <v>2880</v>
      </c>
      <c r="Y83" s="124">
        <v>1197916.3999999999</v>
      </c>
      <c r="AB83" s="124">
        <v>181426.48</v>
      </c>
      <c r="AC83" s="124">
        <v>40082.620000000003</v>
      </c>
      <c r="AF83" s="124">
        <v>500</v>
      </c>
      <c r="AG83" s="99">
        <f t="shared" si="7"/>
        <v>486599.89999999997</v>
      </c>
      <c r="AH83" s="63">
        <f t="shared" si="8"/>
        <v>24304.19</v>
      </c>
      <c r="AI83" s="64">
        <f t="shared" si="9"/>
        <v>462295.70999999996</v>
      </c>
      <c r="AJ83" s="60">
        <f t="shared" si="10"/>
        <v>1612730.0499999998</v>
      </c>
      <c r="AK83" s="59">
        <f t="shared" si="11"/>
        <v>1419925.5</v>
      </c>
      <c r="AL83" s="69">
        <f t="shared" si="12"/>
        <v>192804.54999999981</v>
      </c>
    </row>
    <row r="84" spans="1:38" ht="15" thickBot="1" x14ac:dyDescent="0.25">
      <c r="A84" s="50" t="s">
        <v>393</v>
      </c>
      <c r="B84" s="50" t="s">
        <v>394</v>
      </c>
      <c r="C84" s="88">
        <v>783</v>
      </c>
      <c r="D84" s="89" t="s">
        <v>768</v>
      </c>
      <c r="E84" s="266" t="s">
        <v>1893</v>
      </c>
      <c r="F84" s="123">
        <v>362655.6</v>
      </c>
      <c r="G84" s="123">
        <v>8686</v>
      </c>
      <c r="H84" s="123">
        <v>64915.27</v>
      </c>
      <c r="I84" s="266">
        <v>407242.48</v>
      </c>
      <c r="J84" s="266">
        <v>19387.09</v>
      </c>
      <c r="K84" s="276">
        <v>0</v>
      </c>
      <c r="L84" s="276">
        <v>29414.66</v>
      </c>
      <c r="N84" s="276">
        <v>447.5</v>
      </c>
      <c r="O84" s="266">
        <v>3960</v>
      </c>
      <c r="Q84" s="266">
        <v>-750</v>
      </c>
      <c r="R84" s="266">
        <v>2101746.27</v>
      </c>
      <c r="S84" s="100">
        <v>721783.56</v>
      </c>
      <c r="T84" s="100">
        <v>34310</v>
      </c>
      <c r="U84" s="100">
        <v>575.66</v>
      </c>
      <c r="W84" s="100">
        <v>693218</v>
      </c>
      <c r="X84" s="100">
        <v>1500</v>
      </c>
      <c r="Y84" s="124">
        <v>1013523</v>
      </c>
      <c r="AB84" s="124">
        <v>290939.53999999998</v>
      </c>
      <c r="AC84" s="124">
        <v>107033.63</v>
      </c>
      <c r="AF84" s="124">
        <v>500</v>
      </c>
      <c r="AG84" s="99">
        <f t="shared" si="7"/>
        <v>436256.87</v>
      </c>
      <c r="AH84" s="63">
        <f t="shared" si="8"/>
        <v>29862.16</v>
      </c>
      <c r="AI84" s="64">
        <f t="shared" si="9"/>
        <v>406394.71</v>
      </c>
      <c r="AJ84" s="60">
        <f t="shared" si="10"/>
        <v>1451387.2200000002</v>
      </c>
      <c r="AK84" s="59">
        <f t="shared" si="11"/>
        <v>1411996.17</v>
      </c>
      <c r="AL84" s="69">
        <f t="shared" si="12"/>
        <v>39391.050000000279</v>
      </c>
    </row>
    <row r="85" spans="1:38" ht="15" thickBot="1" x14ac:dyDescent="0.25">
      <c r="A85" s="50" t="s">
        <v>397</v>
      </c>
      <c r="B85" s="50" t="s">
        <v>398</v>
      </c>
      <c r="C85" s="88">
        <v>3757</v>
      </c>
      <c r="D85" s="89" t="s">
        <v>769</v>
      </c>
      <c r="E85" s="266" t="s">
        <v>1850</v>
      </c>
      <c r="F85" s="123">
        <v>233548.43</v>
      </c>
      <c r="G85" s="123">
        <v>0</v>
      </c>
      <c r="H85" s="123">
        <v>37533.83</v>
      </c>
      <c r="I85" s="266">
        <v>1066693.77</v>
      </c>
      <c r="J85" s="266">
        <v>142633.54</v>
      </c>
      <c r="K85" s="276">
        <v>9970</v>
      </c>
      <c r="M85" s="276">
        <v>21</v>
      </c>
      <c r="Q85" s="266">
        <v>1459.12</v>
      </c>
      <c r="R85" s="266">
        <v>1047464</v>
      </c>
      <c r="S85" s="100">
        <v>784227.1</v>
      </c>
      <c r="T85" s="100">
        <v>208597.5</v>
      </c>
      <c r="U85" s="100">
        <v>789.86</v>
      </c>
      <c r="W85" s="100">
        <v>1107973.5</v>
      </c>
      <c r="X85" s="100">
        <v>58615</v>
      </c>
      <c r="Y85" s="124">
        <v>1554463.5</v>
      </c>
      <c r="AA85" s="124">
        <v>2272</v>
      </c>
      <c r="AB85" s="124">
        <v>576772.18999999994</v>
      </c>
      <c r="AC85" s="124">
        <v>119493.67</v>
      </c>
      <c r="AG85" s="99">
        <f t="shared" si="7"/>
        <v>271082.26</v>
      </c>
      <c r="AH85" s="63">
        <f t="shared" si="8"/>
        <v>9991</v>
      </c>
      <c r="AI85" s="64">
        <f t="shared" si="9"/>
        <v>261091.26</v>
      </c>
      <c r="AJ85" s="60">
        <f t="shared" si="10"/>
        <v>2160202.96</v>
      </c>
      <c r="AK85" s="59">
        <f t="shared" si="11"/>
        <v>2253001.36</v>
      </c>
      <c r="AL85" s="69">
        <f t="shared" si="12"/>
        <v>-92798.399999999907</v>
      </c>
    </row>
    <row r="86" spans="1:38" ht="15" thickBot="1" x14ac:dyDescent="0.25">
      <c r="A86" s="50" t="s">
        <v>397</v>
      </c>
      <c r="B86" s="50" t="s">
        <v>398</v>
      </c>
      <c r="C86" s="88">
        <v>7605</v>
      </c>
      <c r="D86" s="89" t="s">
        <v>770</v>
      </c>
      <c r="E86" s="266" t="s">
        <v>1851</v>
      </c>
      <c r="F86" s="123">
        <v>973252.24</v>
      </c>
      <c r="G86" s="123">
        <v>0</v>
      </c>
      <c r="H86" s="123">
        <v>276810.84000000003</v>
      </c>
      <c r="I86" s="266">
        <v>2804179.36</v>
      </c>
      <c r="J86" s="266">
        <v>516528.12</v>
      </c>
      <c r="M86" s="276">
        <v>54</v>
      </c>
      <c r="N86" s="276">
        <v>178283.98</v>
      </c>
      <c r="Q86" s="266">
        <v>17449.11</v>
      </c>
      <c r="S86" s="100">
        <v>2004502.01</v>
      </c>
      <c r="T86" s="100">
        <v>437817</v>
      </c>
      <c r="U86" s="100">
        <v>990.79</v>
      </c>
      <c r="W86" s="100">
        <v>1311210</v>
      </c>
      <c r="X86" s="100">
        <v>22415</v>
      </c>
      <c r="Y86" s="124">
        <v>2345713</v>
      </c>
      <c r="Z86" s="124">
        <v>33744</v>
      </c>
      <c r="AA86" s="124">
        <v>27772</v>
      </c>
      <c r="AB86" s="124">
        <v>762802.94</v>
      </c>
      <c r="AC86" s="124">
        <v>341254.41</v>
      </c>
      <c r="AF86" s="124">
        <v>107314</v>
      </c>
      <c r="AG86" s="99">
        <f t="shared" si="7"/>
        <v>1250063.08</v>
      </c>
      <c r="AH86" s="63">
        <f t="shared" si="8"/>
        <v>178337.98</v>
      </c>
      <c r="AI86" s="64">
        <f t="shared" si="9"/>
        <v>1071725.1000000001</v>
      </c>
      <c r="AJ86" s="60">
        <f t="shared" si="10"/>
        <v>3776934.8</v>
      </c>
      <c r="AK86" s="59">
        <f t="shared" si="11"/>
        <v>3618600.35</v>
      </c>
      <c r="AL86" s="69">
        <f t="shared" si="12"/>
        <v>158334.44999999972</v>
      </c>
    </row>
    <row r="87" spans="1:38" ht="15" thickBot="1" x14ac:dyDescent="0.25">
      <c r="A87" s="50" t="s">
        <v>397</v>
      </c>
      <c r="B87" s="50" t="s">
        <v>398</v>
      </c>
      <c r="C87" s="88">
        <v>7029</v>
      </c>
      <c r="D87" s="89" t="s">
        <v>771</v>
      </c>
      <c r="E87" s="266" t="s">
        <v>1852</v>
      </c>
      <c r="F87" s="123">
        <v>1048923.7</v>
      </c>
      <c r="H87" s="123">
        <v>81543.11</v>
      </c>
      <c r="I87" s="266">
        <v>1220945.93</v>
      </c>
      <c r="J87" s="266">
        <v>347396.99</v>
      </c>
      <c r="N87" s="276">
        <v>0.28000000000000003</v>
      </c>
      <c r="R87" s="266">
        <v>1212550.31</v>
      </c>
      <c r="S87" s="100">
        <v>3316412.62</v>
      </c>
      <c r="T87" s="100">
        <v>246236</v>
      </c>
      <c r="U87" s="100">
        <v>2413.88</v>
      </c>
      <c r="W87" s="100">
        <v>2082483</v>
      </c>
      <c r="X87" s="100">
        <v>35000</v>
      </c>
      <c r="Y87" s="124">
        <v>3412927</v>
      </c>
      <c r="Z87" s="124">
        <v>4562</v>
      </c>
      <c r="AA87" s="124">
        <v>16391</v>
      </c>
      <c r="AB87" s="124">
        <v>1268689.98</v>
      </c>
      <c r="AC87" s="124">
        <v>190153.09</v>
      </c>
      <c r="AG87" s="99">
        <f t="shared" si="7"/>
        <v>1130466.81</v>
      </c>
      <c r="AH87" s="63">
        <f t="shared" si="8"/>
        <v>0.28000000000000003</v>
      </c>
      <c r="AI87" s="64">
        <f t="shared" si="9"/>
        <v>1130466.53</v>
      </c>
      <c r="AJ87" s="60">
        <f t="shared" si="10"/>
        <v>5682545.5</v>
      </c>
      <c r="AK87" s="59">
        <f t="shared" si="11"/>
        <v>4892723.07</v>
      </c>
      <c r="AL87" s="69">
        <f t="shared" si="12"/>
        <v>789822.4299999997</v>
      </c>
    </row>
    <row r="88" spans="1:38" ht="15" thickBot="1" x14ac:dyDescent="0.25">
      <c r="A88" s="50" t="s">
        <v>397</v>
      </c>
      <c r="B88" s="50" t="s">
        <v>398</v>
      </c>
      <c r="C88" s="88">
        <v>4650</v>
      </c>
      <c r="D88" s="89" t="s">
        <v>772</v>
      </c>
      <c r="E88" s="266" t="s">
        <v>1853</v>
      </c>
      <c r="F88" s="123">
        <v>572469.21</v>
      </c>
      <c r="G88" s="123">
        <v>0</v>
      </c>
      <c r="H88" s="123">
        <v>95604.56</v>
      </c>
      <c r="I88" s="266">
        <v>3306118.49</v>
      </c>
      <c r="J88" s="266">
        <v>120864.36</v>
      </c>
      <c r="M88" s="276">
        <v>131988</v>
      </c>
      <c r="Q88" s="266">
        <v>102558.8</v>
      </c>
      <c r="R88" s="266">
        <v>1047464</v>
      </c>
      <c r="S88" s="100">
        <v>1221174.43</v>
      </c>
      <c r="T88" s="100">
        <v>120000</v>
      </c>
      <c r="U88" s="100">
        <v>929.22</v>
      </c>
      <c r="W88" s="100">
        <v>1434961.3</v>
      </c>
      <c r="X88" s="100">
        <v>23615</v>
      </c>
      <c r="Y88" s="124">
        <v>2179691.2999999998</v>
      </c>
      <c r="AA88" s="124">
        <v>10290</v>
      </c>
      <c r="AB88" s="124">
        <v>569668.73</v>
      </c>
      <c r="AC88" s="124">
        <v>203430.84</v>
      </c>
      <c r="AE88" s="124">
        <v>54360</v>
      </c>
      <c r="AG88" s="99">
        <f t="shared" si="7"/>
        <v>668073.77</v>
      </c>
      <c r="AH88" s="63">
        <f t="shared" si="8"/>
        <v>131988</v>
      </c>
      <c r="AI88" s="64">
        <f t="shared" si="9"/>
        <v>536085.77</v>
      </c>
      <c r="AJ88" s="60">
        <f t="shared" si="10"/>
        <v>2800679.95</v>
      </c>
      <c r="AK88" s="59">
        <f t="shared" si="11"/>
        <v>3017440.8699999996</v>
      </c>
      <c r="AL88" s="69">
        <f t="shared" si="12"/>
        <v>-216760.91999999946</v>
      </c>
    </row>
    <row r="89" spans="1:38" ht="15" thickBot="1" x14ac:dyDescent="0.25">
      <c r="A89" s="50" t="s">
        <v>397</v>
      </c>
      <c r="B89" s="50" t="s">
        <v>398</v>
      </c>
      <c r="C89" s="88">
        <v>3899</v>
      </c>
      <c r="D89" s="89" t="s">
        <v>773</v>
      </c>
      <c r="E89" s="266" t="s">
        <v>1854</v>
      </c>
      <c r="F89" s="123">
        <v>308062.67</v>
      </c>
      <c r="G89" s="123">
        <v>0</v>
      </c>
      <c r="H89" s="123">
        <v>401129.18</v>
      </c>
      <c r="I89" s="266">
        <v>1269138.01</v>
      </c>
      <c r="J89" s="266">
        <v>-803928.84</v>
      </c>
      <c r="K89" s="276">
        <v>0</v>
      </c>
      <c r="O89" s="266">
        <v>124684</v>
      </c>
      <c r="Q89" s="266">
        <v>1291301.6499999999</v>
      </c>
      <c r="S89" s="100">
        <v>967388.7</v>
      </c>
      <c r="T89" s="100">
        <v>181699.64</v>
      </c>
      <c r="U89" s="100">
        <v>405.11</v>
      </c>
      <c r="W89" s="100">
        <v>936130</v>
      </c>
      <c r="X89" s="100">
        <v>23215</v>
      </c>
      <c r="Y89" s="124">
        <v>1659413</v>
      </c>
      <c r="AA89" s="124">
        <v>3560</v>
      </c>
      <c r="AB89" s="124">
        <v>436014.8</v>
      </c>
      <c r="AC89" s="124">
        <v>199756.28</v>
      </c>
      <c r="AG89" s="99">
        <f t="shared" si="7"/>
        <v>709191.85</v>
      </c>
      <c r="AH89" s="63">
        <f t="shared" si="8"/>
        <v>0</v>
      </c>
      <c r="AI89" s="64">
        <f t="shared" si="9"/>
        <v>709191.85</v>
      </c>
      <c r="AJ89" s="60">
        <f t="shared" si="10"/>
        <v>2108838.4500000002</v>
      </c>
      <c r="AK89" s="59">
        <f t="shared" si="11"/>
        <v>2298744.0799999996</v>
      </c>
      <c r="AL89" s="69">
        <f t="shared" si="12"/>
        <v>-189905.62999999942</v>
      </c>
    </row>
    <row r="90" spans="1:38" ht="15" thickBot="1" x14ac:dyDescent="0.25">
      <c r="A90" s="50" t="s">
        <v>397</v>
      </c>
      <c r="B90" s="50" t="s">
        <v>398</v>
      </c>
      <c r="C90" s="88">
        <v>1800</v>
      </c>
      <c r="D90" s="89" t="s">
        <v>774</v>
      </c>
      <c r="E90" s="266" t="s">
        <v>1855</v>
      </c>
      <c r="F90" s="123">
        <v>192728.36</v>
      </c>
      <c r="G90" s="123">
        <v>16706.5</v>
      </c>
      <c r="H90" s="123">
        <v>39595.85</v>
      </c>
      <c r="I90" s="266">
        <v>312736.11</v>
      </c>
      <c r="J90" s="266">
        <v>85339.72</v>
      </c>
      <c r="K90" s="276">
        <v>0</v>
      </c>
      <c r="L90" s="276">
        <v>30483</v>
      </c>
      <c r="M90" s="276">
        <v>23215</v>
      </c>
      <c r="Q90" s="266">
        <v>-77985</v>
      </c>
      <c r="R90" s="266">
        <v>1047464</v>
      </c>
      <c r="S90" s="100">
        <v>436211.24</v>
      </c>
      <c r="T90" s="100">
        <v>43975</v>
      </c>
      <c r="U90" s="100">
        <v>347.03</v>
      </c>
      <c r="W90" s="100">
        <v>457480</v>
      </c>
      <c r="Y90" s="124">
        <v>634970</v>
      </c>
      <c r="AB90" s="124">
        <v>203993.36</v>
      </c>
      <c r="AC90" s="124">
        <v>103220.53</v>
      </c>
      <c r="AG90" s="99">
        <f t="shared" si="7"/>
        <v>249030.71</v>
      </c>
      <c r="AH90" s="63">
        <f t="shared" si="8"/>
        <v>53698</v>
      </c>
      <c r="AI90" s="64">
        <f t="shared" si="9"/>
        <v>195332.71</v>
      </c>
      <c r="AJ90" s="60">
        <f t="shared" si="10"/>
        <v>938013.27</v>
      </c>
      <c r="AK90" s="59">
        <f t="shared" si="11"/>
        <v>942183.89</v>
      </c>
      <c r="AL90" s="69">
        <f t="shared" si="12"/>
        <v>-4170.6199999999953</v>
      </c>
    </row>
    <row r="91" spans="1:38" ht="15" thickBot="1" x14ac:dyDescent="0.25">
      <c r="A91" s="50" t="s">
        <v>397</v>
      </c>
      <c r="B91" s="50" t="s">
        <v>398</v>
      </c>
      <c r="C91" s="88">
        <v>5876</v>
      </c>
      <c r="D91" s="89" t="s">
        <v>775</v>
      </c>
      <c r="E91" s="266" t="s">
        <v>1856</v>
      </c>
      <c r="F91" s="123">
        <v>540739.14</v>
      </c>
      <c r="G91" s="123">
        <v>0</v>
      </c>
      <c r="H91" s="123">
        <v>268641.88</v>
      </c>
      <c r="I91" s="266">
        <v>8812772.0800000001</v>
      </c>
      <c r="J91" s="266">
        <v>201937.54</v>
      </c>
      <c r="K91" s="276">
        <v>21000</v>
      </c>
      <c r="L91" s="276">
        <v>46425</v>
      </c>
      <c r="M91" s="276">
        <v>231481</v>
      </c>
      <c r="N91" s="276">
        <v>0.27</v>
      </c>
      <c r="Q91" s="266">
        <v>101619.83</v>
      </c>
      <c r="R91" s="266">
        <v>1215671.21</v>
      </c>
      <c r="S91" s="100">
        <v>1371820.84</v>
      </c>
      <c r="U91" s="100">
        <v>802.79</v>
      </c>
      <c r="W91" s="100">
        <v>1720210</v>
      </c>
      <c r="Y91" s="124">
        <v>2469420</v>
      </c>
      <c r="AA91" s="124">
        <v>3760</v>
      </c>
      <c r="AB91" s="124">
        <v>573476.74</v>
      </c>
      <c r="AC91" s="124">
        <v>215259.32</v>
      </c>
      <c r="AG91" s="99">
        <f t="shared" si="7"/>
        <v>809381.02</v>
      </c>
      <c r="AH91" s="63">
        <f t="shared" si="8"/>
        <v>298906.27</v>
      </c>
      <c r="AI91" s="64">
        <f t="shared" si="9"/>
        <v>510474.75</v>
      </c>
      <c r="AJ91" s="60">
        <f t="shared" si="10"/>
        <v>3092833.63</v>
      </c>
      <c r="AK91" s="59">
        <f t="shared" si="11"/>
        <v>3261916.06</v>
      </c>
      <c r="AL91" s="69">
        <f t="shared" si="12"/>
        <v>-169082.43000000017</v>
      </c>
    </row>
    <row r="92" spans="1:38" ht="15" thickBot="1" x14ac:dyDescent="0.25">
      <c r="A92" s="50" t="s">
        <v>397</v>
      </c>
      <c r="B92" s="50" t="s">
        <v>398</v>
      </c>
      <c r="C92" s="88">
        <v>1689</v>
      </c>
      <c r="D92" s="89" t="s">
        <v>776</v>
      </c>
      <c r="E92" s="266" t="s">
        <v>1857</v>
      </c>
      <c r="F92" s="123">
        <v>217201.92000000001</v>
      </c>
      <c r="G92" s="123">
        <v>34615</v>
      </c>
      <c r="H92" s="123">
        <v>27927.200000000001</v>
      </c>
      <c r="I92" s="266">
        <v>1141894.55</v>
      </c>
      <c r="J92" s="266">
        <v>96279.47</v>
      </c>
      <c r="K92" s="276">
        <v>23140</v>
      </c>
      <c r="L92" s="276">
        <v>20086.36</v>
      </c>
      <c r="M92" s="276">
        <v>18</v>
      </c>
      <c r="N92" s="276">
        <v>18.64</v>
      </c>
      <c r="O92" s="266">
        <v>23615</v>
      </c>
      <c r="P92" s="266">
        <v>-134642.35</v>
      </c>
      <c r="Q92" s="266">
        <v>-138294.18</v>
      </c>
      <c r="R92" s="266">
        <v>1849378.08</v>
      </c>
      <c r="S92" s="100">
        <v>548083.24</v>
      </c>
      <c r="W92" s="100">
        <v>1139100</v>
      </c>
      <c r="X92" s="100">
        <v>382</v>
      </c>
      <c r="Y92" s="124">
        <v>1315544</v>
      </c>
      <c r="AB92" s="124">
        <v>314116.61</v>
      </c>
      <c r="AC92" s="124">
        <v>180448.04</v>
      </c>
      <c r="AG92" s="99">
        <f t="shared" si="7"/>
        <v>279744.12</v>
      </c>
      <c r="AH92" s="63">
        <f t="shared" si="8"/>
        <v>43263</v>
      </c>
      <c r="AI92" s="64">
        <f t="shared" si="9"/>
        <v>236481.12</v>
      </c>
      <c r="AJ92" s="60">
        <f t="shared" si="10"/>
        <v>1687565.24</v>
      </c>
      <c r="AK92" s="59">
        <f t="shared" si="11"/>
        <v>1810108.65</v>
      </c>
      <c r="AL92" s="69">
        <f t="shared" si="12"/>
        <v>-122543.40999999992</v>
      </c>
    </row>
    <row r="93" spans="1:38" ht="15" thickBot="1" x14ac:dyDescent="0.25">
      <c r="A93" s="50" t="s">
        <v>397</v>
      </c>
      <c r="B93" s="50" t="s">
        <v>398</v>
      </c>
      <c r="C93" s="88">
        <v>3572</v>
      </c>
      <c r="D93" s="89" t="s">
        <v>777</v>
      </c>
      <c r="E93" s="266" t="s">
        <v>1858</v>
      </c>
      <c r="F93" s="123">
        <v>227990</v>
      </c>
      <c r="G93" s="123">
        <v>23009.41</v>
      </c>
      <c r="H93" s="123">
        <v>33364.78</v>
      </c>
      <c r="I93" s="266">
        <v>1547055.34</v>
      </c>
      <c r="J93" s="266">
        <v>171848.37</v>
      </c>
      <c r="K93" s="276">
        <v>85990</v>
      </c>
      <c r="L93" s="276">
        <v>45001.71</v>
      </c>
      <c r="N93" s="276">
        <v>616.58000000000004</v>
      </c>
      <c r="Q93" s="266">
        <v>2022714.19</v>
      </c>
      <c r="R93" s="266">
        <v>281440</v>
      </c>
      <c r="S93" s="100">
        <v>804888.91</v>
      </c>
      <c r="T93" s="100">
        <v>151279</v>
      </c>
      <c r="U93" s="100">
        <v>674.93</v>
      </c>
      <c r="Y93" s="124">
        <v>634340</v>
      </c>
      <c r="AB93" s="124">
        <v>449851.69</v>
      </c>
      <c r="AC93" s="124">
        <v>283417.73</v>
      </c>
      <c r="AG93" s="99">
        <f t="shared" si="7"/>
        <v>284364.19</v>
      </c>
      <c r="AH93" s="63">
        <f t="shared" si="8"/>
        <v>131608.28999999998</v>
      </c>
      <c r="AI93" s="64">
        <f t="shared" si="9"/>
        <v>152755.90000000002</v>
      </c>
      <c r="AJ93" s="60">
        <f t="shared" si="10"/>
        <v>956842.84000000008</v>
      </c>
      <c r="AK93" s="59">
        <f t="shared" si="11"/>
        <v>1367609.42</v>
      </c>
      <c r="AL93" s="69">
        <f t="shared" si="12"/>
        <v>-410766.57999999984</v>
      </c>
    </row>
    <row r="94" spans="1:38" ht="15" thickBot="1" x14ac:dyDescent="0.25">
      <c r="A94" s="50" t="s">
        <v>397</v>
      </c>
      <c r="B94" s="50" t="s">
        <v>398</v>
      </c>
      <c r="C94" s="88">
        <v>3222</v>
      </c>
      <c r="D94" s="89" t="s">
        <v>778</v>
      </c>
      <c r="E94" s="266" t="s">
        <v>1859</v>
      </c>
      <c r="F94" s="123">
        <v>229411.29</v>
      </c>
      <c r="G94" s="123">
        <v>3880</v>
      </c>
      <c r="H94" s="123">
        <v>188960.43</v>
      </c>
      <c r="I94" s="266">
        <v>3453937.52</v>
      </c>
      <c r="J94" s="266">
        <v>577865.61</v>
      </c>
      <c r="K94" s="276">
        <v>0</v>
      </c>
      <c r="M94" s="276">
        <v>17916.5</v>
      </c>
      <c r="N94" s="276">
        <v>57.22</v>
      </c>
      <c r="Q94" s="266">
        <v>-31164.560000000001</v>
      </c>
      <c r="R94" s="266">
        <v>2812906.16</v>
      </c>
      <c r="S94" s="100">
        <v>803799.49</v>
      </c>
      <c r="U94" s="100">
        <v>623.6</v>
      </c>
      <c r="W94" s="100">
        <v>1690940</v>
      </c>
      <c r="Y94" s="124">
        <v>1984621</v>
      </c>
      <c r="AA94" s="124">
        <v>3954</v>
      </c>
      <c r="AB94" s="124">
        <v>540016.79</v>
      </c>
      <c r="AC94" s="124">
        <v>384377.59999999998</v>
      </c>
      <c r="AG94" s="99">
        <f t="shared" si="7"/>
        <v>422251.72</v>
      </c>
      <c r="AH94" s="63">
        <f t="shared" si="8"/>
        <v>17973.72</v>
      </c>
      <c r="AI94" s="64">
        <f t="shared" si="9"/>
        <v>404278</v>
      </c>
      <c r="AJ94" s="60">
        <f t="shared" si="10"/>
        <v>2495363.09</v>
      </c>
      <c r="AK94" s="59">
        <f t="shared" si="11"/>
        <v>2912969.39</v>
      </c>
      <c r="AL94" s="69">
        <f t="shared" si="12"/>
        <v>-417606.30000000028</v>
      </c>
    </row>
    <row r="95" spans="1:38" ht="15" thickBot="1" x14ac:dyDescent="0.25">
      <c r="A95" s="50" t="s">
        <v>397</v>
      </c>
      <c r="B95" s="50" t="s">
        <v>398</v>
      </c>
      <c r="C95" s="88">
        <v>3078</v>
      </c>
      <c r="D95" s="89" t="s">
        <v>779</v>
      </c>
      <c r="E95" s="266" t="s">
        <v>1860</v>
      </c>
      <c r="F95" s="123">
        <v>235046.6</v>
      </c>
      <c r="G95" s="123">
        <v>485</v>
      </c>
      <c r="H95" s="123">
        <v>8093.39</v>
      </c>
      <c r="I95" s="266">
        <v>3267187.17</v>
      </c>
      <c r="J95" s="266">
        <v>108851.3</v>
      </c>
      <c r="K95" s="276">
        <v>91570</v>
      </c>
      <c r="L95" s="276">
        <v>250</v>
      </c>
      <c r="M95" s="276">
        <v>18395</v>
      </c>
      <c r="O95" s="266">
        <v>8108</v>
      </c>
      <c r="Q95" s="266">
        <v>2829767.13</v>
      </c>
      <c r="R95" s="266">
        <v>1047464</v>
      </c>
      <c r="S95" s="100">
        <v>708902.08</v>
      </c>
      <c r="T95" s="100">
        <v>122600</v>
      </c>
      <c r="U95" s="100">
        <v>599.49</v>
      </c>
      <c r="W95" s="100">
        <v>969190</v>
      </c>
      <c r="Y95" s="124">
        <v>1384757</v>
      </c>
      <c r="AA95" s="124">
        <v>14644</v>
      </c>
      <c r="AB95" s="124">
        <v>570323.18000000005</v>
      </c>
      <c r="AC95" s="124">
        <v>190870.06</v>
      </c>
      <c r="AG95" s="99">
        <f t="shared" si="7"/>
        <v>243624.99000000002</v>
      </c>
      <c r="AH95" s="63">
        <f t="shared" si="8"/>
        <v>110215</v>
      </c>
      <c r="AI95" s="64">
        <f t="shared" si="9"/>
        <v>133409.99000000002</v>
      </c>
      <c r="AJ95" s="60">
        <f t="shared" si="10"/>
        <v>1801291.5699999998</v>
      </c>
      <c r="AK95" s="59">
        <f t="shared" si="11"/>
        <v>2160594.2400000002</v>
      </c>
      <c r="AL95" s="69">
        <f t="shared" si="12"/>
        <v>-359302.67000000039</v>
      </c>
    </row>
    <row r="96" spans="1:38" ht="15" thickBot="1" x14ac:dyDescent="0.25">
      <c r="A96" s="50" t="s">
        <v>397</v>
      </c>
      <c r="B96" s="50" t="s">
        <v>398</v>
      </c>
      <c r="C96" s="88">
        <v>4264</v>
      </c>
      <c r="D96" s="89" t="s">
        <v>780</v>
      </c>
      <c r="E96" s="266" t="s">
        <v>1861</v>
      </c>
      <c r="F96" s="123">
        <v>250490.55</v>
      </c>
      <c r="G96" s="123">
        <v>0</v>
      </c>
      <c r="H96" s="123">
        <v>55907.18</v>
      </c>
      <c r="I96" s="266">
        <v>1070962.96</v>
      </c>
      <c r="J96" s="266">
        <v>480857.42</v>
      </c>
      <c r="K96" s="276">
        <v>0</v>
      </c>
      <c r="M96" s="276">
        <v>23615</v>
      </c>
      <c r="Q96" s="266">
        <v>1930818.93</v>
      </c>
      <c r="S96" s="100">
        <v>1542488.59</v>
      </c>
      <c r="T96" s="100">
        <v>190325</v>
      </c>
      <c r="U96" s="100">
        <v>1344.14</v>
      </c>
      <c r="X96" s="100">
        <v>35000</v>
      </c>
      <c r="Y96" s="124">
        <v>840380</v>
      </c>
      <c r="AB96" s="124">
        <v>853618.87</v>
      </c>
      <c r="AC96" s="124">
        <v>102462.68</v>
      </c>
      <c r="AG96" s="99">
        <f t="shared" si="7"/>
        <v>306397.73</v>
      </c>
      <c r="AH96" s="63">
        <f t="shared" si="8"/>
        <v>23615</v>
      </c>
      <c r="AI96" s="64">
        <f t="shared" si="9"/>
        <v>282782.73</v>
      </c>
      <c r="AJ96" s="60">
        <f t="shared" si="10"/>
        <v>1769157.73</v>
      </c>
      <c r="AK96" s="59">
        <f t="shared" si="11"/>
        <v>1796461.55</v>
      </c>
      <c r="AL96" s="69">
        <f t="shared" si="12"/>
        <v>-27303.820000000065</v>
      </c>
    </row>
    <row r="97" spans="1:38" ht="15" thickBot="1" x14ac:dyDescent="0.25">
      <c r="A97" s="50" t="s">
        <v>397</v>
      </c>
      <c r="B97" s="50" t="s">
        <v>398</v>
      </c>
      <c r="C97" s="88">
        <v>5763</v>
      </c>
      <c r="D97" s="89" t="s">
        <v>781</v>
      </c>
      <c r="E97" s="266" t="s">
        <v>1862</v>
      </c>
      <c r="F97" s="123">
        <v>527305.98</v>
      </c>
      <c r="G97" s="123">
        <v>4260</v>
      </c>
      <c r="H97" s="123">
        <v>304385.59999999998</v>
      </c>
      <c r="I97" s="266">
        <v>904490.58</v>
      </c>
      <c r="J97" s="266">
        <v>3810.86</v>
      </c>
      <c r="K97" s="276">
        <v>217370</v>
      </c>
      <c r="N97" s="276">
        <v>1176.77</v>
      </c>
      <c r="Q97" s="266">
        <v>-3676428.82</v>
      </c>
      <c r="R97" s="266">
        <v>613325.81999999995</v>
      </c>
      <c r="S97" s="100">
        <v>1102405.03</v>
      </c>
      <c r="U97" s="100">
        <v>1153.5</v>
      </c>
      <c r="W97" s="100">
        <v>536250</v>
      </c>
      <c r="X97" s="100">
        <v>23615</v>
      </c>
      <c r="Y97" s="124">
        <v>1423393</v>
      </c>
      <c r="AA97" s="124">
        <v>26444</v>
      </c>
      <c r="AB97" s="124">
        <v>391439.65</v>
      </c>
      <c r="AC97" s="124">
        <v>94375.43</v>
      </c>
      <c r="AG97" s="99">
        <f t="shared" si="7"/>
        <v>835951.58</v>
      </c>
      <c r="AH97" s="63">
        <f t="shared" si="8"/>
        <v>218546.77</v>
      </c>
      <c r="AI97" s="64">
        <f t="shared" si="9"/>
        <v>617404.80999999994</v>
      </c>
      <c r="AJ97" s="60">
        <f t="shared" si="10"/>
        <v>1663423.53</v>
      </c>
      <c r="AK97" s="59">
        <f t="shared" si="11"/>
        <v>1935652.0799999998</v>
      </c>
      <c r="AL97" s="69">
        <f t="shared" si="12"/>
        <v>-272228.54999999981</v>
      </c>
    </row>
    <row r="98" spans="1:38" ht="15" thickBot="1" x14ac:dyDescent="0.25">
      <c r="A98" s="50" t="s">
        <v>397</v>
      </c>
      <c r="B98" s="50" t="s">
        <v>398</v>
      </c>
      <c r="C98" s="88">
        <v>3934</v>
      </c>
      <c r="D98" s="89" t="s">
        <v>782</v>
      </c>
      <c r="E98" s="266" t="s">
        <v>1863</v>
      </c>
      <c r="F98" s="123">
        <v>493887.68</v>
      </c>
      <c r="G98" s="123">
        <v>0</v>
      </c>
      <c r="H98" s="123">
        <v>92504.65</v>
      </c>
      <c r="I98" s="266">
        <v>985030.2</v>
      </c>
      <c r="J98" s="266">
        <v>97986.84</v>
      </c>
      <c r="Q98" s="266">
        <v>-419232.76</v>
      </c>
      <c r="R98" s="266">
        <v>1790978.12</v>
      </c>
      <c r="S98" s="100">
        <v>1213356.06</v>
      </c>
      <c r="T98" s="100">
        <v>49966</v>
      </c>
      <c r="U98" s="100">
        <v>871.82</v>
      </c>
      <c r="W98" s="100">
        <v>1443944.7</v>
      </c>
      <c r="Y98" s="124">
        <v>1866169.7</v>
      </c>
      <c r="AA98" s="124">
        <v>21378</v>
      </c>
      <c r="AB98" s="124">
        <v>467826.3</v>
      </c>
      <c r="AC98" s="124">
        <v>203430.76</v>
      </c>
      <c r="AF98" s="124">
        <v>596</v>
      </c>
      <c r="AG98" s="99">
        <f t="shared" si="7"/>
        <v>586392.32999999996</v>
      </c>
      <c r="AH98" s="63">
        <f t="shared" si="8"/>
        <v>0</v>
      </c>
      <c r="AI98" s="64">
        <f t="shared" si="9"/>
        <v>586392.32999999996</v>
      </c>
      <c r="AJ98" s="60">
        <f t="shared" si="10"/>
        <v>2708138.58</v>
      </c>
      <c r="AK98" s="59">
        <f t="shared" si="11"/>
        <v>2559400.7599999998</v>
      </c>
      <c r="AL98" s="69">
        <f t="shared" si="12"/>
        <v>148737.8200000003</v>
      </c>
    </row>
    <row r="99" spans="1:38" ht="15" thickBot="1" x14ac:dyDescent="0.25">
      <c r="A99" s="50" t="s">
        <v>397</v>
      </c>
      <c r="B99" s="50" t="s">
        <v>398</v>
      </c>
      <c r="C99" s="88">
        <v>5633</v>
      </c>
      <c r="D99" s="89" t="s">
        <v>783</v>
      </c>
      <c r="E99" s="266" t="s">
        <v>1864</v>
      </c>
      <c r="F99" s="123">
        <v>751516.77</v>
      </c>
      <c r="G99" s="123">
        <v>70400</v>
      </c>
      <c r="H99" s="123">
        <v>49867.26</v>
      </c>
      <c r="I99" s="266">
        <v>4189914.78</v>
      </c>
      <c r="J99" s="266">
        <v>1386337.49</v>
      </c>
      <c r="K99" s="276">
        <v>0</v>
      </c>
      <c r="N99" s="276">
        <v>0</v>
      </c>
      <c r="O99" s="266">
        <v>20084</v>
      </c>
      <c r="Q99" s="266">
        <v>-78734.27</v>
      </c>
      <c r="R99" s="266">
        <v>1047464</v>
      </c>
      <c r="S99" s="100">
        <v>1995629.16</v>
      </c>
      <c r="T99" s="100">
        <v>220879</v>
      </c>
      <c r="U99" s="100">
        <v>1837.84</v>
      </c>
      <c r="W99" s="100">
        <v>1498010</v>
      </c>
      <c r="X99" s="100">
        <v>61950</v>
      </c>
      <c r="Y99" s="124">
        <v>2299098.35</v>
      </c>
      <c r="AB99" s="124">
        <v>943317.67</v>
      </c>
      <c r="AC99" s="124">
        <v>538169.02</v>
      </c>
      <c r="AG99" s="99">
        <f t="shared" si="7"/>
        <v>871784.03</v>
      </c>
      <c r="AH99" s="63">
        <f t="shared" si="8"/>
        <v>0</v>
      </c>
      <c r="AI99" s="64">
        <f t="shared" si="9"/>
        <v>871784.03</v>
      </c>
      <c r="AJ99" s="60">
        <f t="shared" si="10"/>
        <v>3778306</v>
      </c>
      <c r="AK99" s="59">
        <f t="shared" si="11"/>
        <v>3780585.04</v>
      </c>
      <c r="AL99" s="69">
        <f t="shared" si="12"/>
        <v>-2279.0400000000373</v>
      </c>
    </row>
    <row r="100" spans="1:38" ht="15" thickBot="1" x14ac:dyDescent="0.25">
      <c r="A100" s="50" t="s">
        <v>397</v>
      </c>
      <c r="B100" s="50" t="s">
        <v>398</v>
      </c>
      <c r="C100" s="88">
        <v>3215</v>
      </c>
      <c r="D100" s="89" t="s">
        <v>784</v>
      </c>
      <c r="E100" s="266" t="s">
        <v>1865</v>
      </c>
      <c r="F100" s="123">
        <v>241578.89</v>
      </c>
      <c r="G100" s="123">
        <v>0</v>
      </c>
      <c r="H100" s="123">
        <v>128469.79</v>
      </c>
      <c r="I100" s="266">
        <v>1057920.95</v>
      </c>
      <c r="J100" s="266">
        <v>157454.57</v>
      </c>
      <c r="K100" s="276">
        <v>12400</v>
      </c>
      <c r="M100" s="276">
        <v>40750</v>
      </c>
      <c r="N100" s="276">
        <v>57.67</v>
      </c>
      <c r="O100" s="266">
        <v>151225</v>
      </c>
      <c r="Q100" s="266">
        <v>21775.33</v>
      </c>
      <c r="R100" s="266">
        <v>1768225.65</v>
      </c>
      <c r="S100" s="100">
        <v>1246408.6100000001</v>
      </c>
      <c r="T100" s="100">
        <v>70069</v>
      </c>
      <c r="U100" s="100">
        <v>379.19</v>
      </c>
      <c r="X100" s="100">
        <v>21095</v>
      </c>
      <c r="Y100" s="124">
        <v>597771</v>
      </c>
      <c r="AA100" s="124">
        <v>27024</v>
      </c>
      <c r="AB100" s="124">
        <v>522636.35</v>
      </c>
      <c r="AC100" s="124">
        <v>170626.46</v>
      </c>
      <c r="AG100" s="99">
        <f t="shared" si="7"/>
        <v>370048.68</v>
      </c>
      <c r="AH100" s="63">
        <f t="shared" si="8"/>
        <v>53207.67</v>
      </c>
      <c r="AI100" s="64">
        <f t="shared" si="9"/>
        <v>316841.01</v>
      </c>
      <c r="AJ100" s="60">
        <f t="shared" si="10"/>
        <v>1337951.8</v>
      </c>
      <c r="AK100" s="59">
        <f t="shared" si="11"/>
        <v>1318057.81</v>
      </c>
      <c r="AL100" s="69">
        <f t="shared" si="12"/>
        <v>19893.989999999991</v>
      </c>
    </row>
    <row r="101" spans="1:38" ht="15" thickBot="1" x14ac:dyDescent="0.25">
      <c r="A101" s="50" t="s">
        <v>397</v>
      </c>
      <c r="B101" s="50" t="s">
        <v>398</v>
      </c>
      <c r="C101" s="88">
        <v>4457</v>
      </c>
      <c r="D101" s="89" t="s">
        <v>785</v>
      </c>
      <c r="E101" s="266" t="s">
        <v>1894</v>
      </c>
      <c r="F101" s="123">
        <v>309409.3</v>
      </c>
      <c r="G101" s="123">
        <v>0</v>
      </c>
      <c r="H101" s="123">
        <v>26957.66</v>
      </c>
      <c r="I101" s="266">
        <v>1008734.83</v>
      </c>
      <c r="J101" s="266">
        <v>119057.37</v>
      </c>
      <c r="R101" s="266">
        <v>1440650.38</v>
      </c>
      <c r="S101" s="100">
        <v>1099454.19</v>
      </c>
      <c r="T101" s="100">
        <v>173692</v>
      </c>
      <c r="U101" s="100">
        <v>882.44</v>
      </c>
      <c r="W101" s="100">
        <v>1954370</v>
      </c>
      <c r="Y101" s="124">
        <v>2465080</v>
      </c>
      <c r="AA101" s="124">
        <v>9966</v>
      </c>
      <c r="AB101" s="124">
        <v>788088.86</v>
      </c>
      <c r="AC101" s="124">
        <v>238247.21</v>
      </c>
      <c r="AG101" s="99">
        <f t="shared" si="7"/>
        <v>336366.95999999996</v>
      </c>
      <c r="AH101" s="63">
        <f t="shared" si="8"/>
        <v>0</v>
      </c>
      <c r="AI101" s="64">
        <f t="shared" si="9"/>
        <v>336366.95999999996</v>
      </c>
      <c r="AJ101" s="60">
        <f t="shared" si="10"/>
        <v>3228398.63</v>
      </c>
      <c r="AK101" s="59">
        <f t="shared" si="11"/>
        <v>3501382.07</v>
      </c>
      <c r="AL101" s="69">
        <f t="shared" si="12"/>
        <v>-272983.43999999994</v>
      </c>
    </row>
    <row r="102" spans="1:38" ht="15" thickBot="1" x14ac:dyDescent="0.25">
      <c r="A102" s="50" t="s">
        <v>401</v>
      </c>
      <c r="B102" s="50" t="s">
        <v>402</v>
      </c>
      <c r="C102" s="88">
        <v>2578</v>
      </c>
      <c r="D102" s="89" t="s">
        <v>786</v>
      </c>
      <c r="E102" s="266" t="s">
        <v>1866</v>
      </c>
      <c r="F102" s="123">
        <v>175407.2</v>
      </c>
      <c r="G102" s="123">
        <v>0</v>
      </c>
      <c r="H102" s="123">
        <v>58594.01</v>
      </c>
      <c r="I102" s="266">
        <v>1616969.67</v>
      </c>
      <c r="J102" s="266">
        <v>415420.15</v>
      </c>
      <c r="N102" s="276">
        <v>233.64</v>
      </c>
      <c r="Q102" s="266">
        <v>151263.67000000001</v>
      </c>
      <c r="R102" s="266">
        <v>2439714</v>
      </c>
      <c r="S102" s="100">
        <v>1045223.1</v>
      </c>
      <c r="T102" s="100">
        <v>280000</v>
      </c>
      <c r="U102" s="100">
        <v>381.32</v>
      </c>
      <c r="W102" s="100">
        <v>1172310</v>
      </c>
      <c r="Y102" s="124">
        <v>1337260</v>
      </c>
      <c r="AA102" s="124">
        <v>5080</v>
      </c>
      <c r="AB102" s="124">
        <v>749927.17</v>
      </c>
      <c r="AC102" s="124">
        <v>268024.63</v>
      </c>
      <c r="AG102" s="99">
        <f t="shared" si="7"/>
        <v>234001.21000000002</v>
      </c>
      <c r="AH102" s="63">
        <f t="shared" si="8"/>
        <v>233.64</v>
      </c>
      <c r="AI102" s="64">
        <f t="shared" si="9"/>
        <v>233767.57</v>
      </c>
      <c r="AJ102" s="60">
        <f t="shared" si="10"/>
        <v>2497914.42</v>
      </c>
      <c r="AK102" s="59">
        <f t="shared" si="11"/>
        <v>2360291.7999999998</v>
      </c>
      <c r="AL102" s="69">
        <f t="shared" si="12"/>
        <v>137622.62000000011</v>
      </c>
    </row>
    <row r="103" spans="1:38" ht="15" thickBot="1" x14ac:dyDescent="0.25">
      <c r="A103" s="50" t="s">
        <v>401</v>
      </c>
      <c r="B103" s="50" t="s">
        <v>402</v>
      </c>
      <c r="C103" s="88">
        <v>5205</v>
      </c>
      <c r="D103" s="89" t="s">
        <v>787</v>
      </c>
      <c r="E103" s="266" t="s">
        <v>1867</v>
      </c>
      <c r="F103" s="123">
        <v>542353.24</v>
      </c>
      <c r="G103" s="123">
        <v>0</v>
      </c>
      <c r="H103" s="123">
        <v>23525.27</v>
      </c>
      <c r="I103" s="266">
        <v>1190719.8400000001</v>
      </c>
      <c r="J103" s="266">
        <v>28974.57</v>
      </c>
      <c r="Q103" s="266">
        <v>38801.699999999997</v>
      </c>
      <c r="R103" s="266">
        <v>3137825</v>
      </c>
      <c r="S103" s="100">
        <v>1388307.42</v>
      </c>
      <c r="U103" s="100">
        <v>469.62</v>
      </c>
      <c r="Y103" s="124">
        <v>435885</v>
      </c>
      <c r="Z103" s="124">
        <v>19760</v>
      </c>
      <c r="AB103" s="124">
        <v>447986.37</v>
      </c>
      <c r="AC103" s="124">
        <v>166820.84</v>
      </c>
      <c r="AF103" s="124">
        <v>44240</v>
      </c>
      <c r="AG103" s="99">
        <f t="shared" si="7"/>
        <v>565878.51</v>
      </c>
      <c r="AH103" s="63">
        <f t="shared" si="8"/>
        <v>0</v>
      </c>
      <c r="AI103" s="64">
        <f t="shared" si="9"/>
        <v>565878.51</v>
      </c>
      <c r="AJ103" s="60">
        <f t="shared" si="10"/>
        <v>1388777.04</v>
      </c>
      <c r="AK103" s="59">
        <f t="shared" si="11"/>
        <v>1114692.21</v>
      </c>
      <c r="AL103" s="69">
        <f t="shared" si="12"/>
        <v>274084.83000000007</v>
      </c>
    </row>
    <row r="104" spans="1:38" ht="15" thickBot="1" x14ac:dyDescent="0.25">
      <c r="A104" s="50" t="s">
        <v>401</v>
      </c>
      <c r="B104" s="50" t="s">
        <v>402</v>
      </c>
      <c r="C104" s="88">
        <v>2942</v>
      </c>
      <c r="D104" s="89" t="s">
        <v>788</v>
      </c>
      <c r="E104" s="266" t="s">
        <v>1870</v>
      </c>
      <c r="F104" s="123">
        <v>108803.13</v>
      </c>
      <c r="G104" s="123">
        <v>11180</v>
      </c>
      <c r="H104" s="123">
        <v>45713.54</v>
      </c>
      <c r="I104" s="266">
        <v>668598.43000000005</v>
      </c>
      <c r="J104" s="266">
        <v>434505.72</v>
      </c>
      <c r="K104" s="276">
        <v>0</v>
      </c>
      <c r="L104" s="276">
        <v>1289</v>
      </c>
      <c r="M104" s="276">
        <v>66600</v>
      </c>
      <c r="N104" s="276">
        <v>3671.74</v>
      </c>
      <c r="Q104" s="266">
        <v>364872.33</v>
      </c>
      <c r="R104" s="266">
        <v>1499736.2</v>
      </c>
      <c r="S104" s="100">
        <v>1454155.37</v>
      </c>
      <c r="U104" s="100">
        <v>208.75</v>
      </c>
      <c r="W104" s="100">
        <v>1239600</v>
      </c>
      <c r="Y104" s="124">
        <v>1592118</v>
      </c>
      <c r="AB104" s="124">
        <v>687811.75</v>
      </c>
      <c r="AC104" s="124">
        <v>167087.31</v>
      </c>
      <c r="AE104" s="124">
        <v>9</v>
      </c>
      <c r="AF104" s="124">
        <v>40500</v>
      </c>
      <c r="AG104" s="99">
        <f t="shared" si="7"/>
        <v>165696.67000000001</v>
      </c>
      <c r="AH104" s="63">
        <f t="shared" si="8"/>
        <v>71560.740000000005</v>
      </c>
      <c r="AI104" s="64">
        <f t="shared" si="9"/>
        <v>94135.930000000008</v>
      </c>
      <c r="AJ104" s="60">
        <f t="shared" si="10"/>
        <v>2693964.12</v>
      </c>
      <c r="AK104" s="59">
        <f t="shared" si="11"/>
        <v>2487526.06</v>
      </c>
      <c r="AL104" s="69">
        <f t="shared" si="12"/>
        <v>206438.06000000006</v>
      </c>
    </row>
    <row r="105" spans="1:38" ht="15" thickBot="1" x14ac:dyDescent="0.25">
      <c r="A105" s="50" t="s">
        <v>401</v>
      </c>
      <c r="B105" s="50" t="s">
        <v>402</v>
      </c>
      <c r="C105" s="88">
        <v>3193</v>
      </c>
      <c r="D105" s="89" t="s">
        <v>789</v>
      </c>
      <c r="E105" s="266" t="s">
        <v>789</v>
      </c>
      <c r="F105" s="123">
        <v>0</v>
      </c>
      <c r="G105" s="123">
        <v>0</v>
      </c>
      <c r="H105" s="123">
        <v>0</v>
      </c>
      <c r="I105" s="266">
        <v>0</v>
      </c>
      <c r="J105" s="266">
        <v>0</v>
      </c>
      <c r="K105" s="276">
        <v>0</v>
      </c>
      <c r="L105" s="276">
        <v>0</v>
      </c>
      <c r="M105" s="276">
        <v>0</v>
      </c>
      <c r="N105" s="276">
        <v>0</v>
      </c>
      <c r="O105" s="266">
        <v>0</v>
      </c>
      <c r="P105" s="266">
        <v>0</v>
      </c>
      <c r="Q105" s="266">
        <v>0</v>
      </c>
      <c r="R105" s="266">
        <v>0</v>
      </c>
      <c r="S105" s="100">
        <v>0</v>
      </c>
      <c r="T105" s="100">
        <v>0</v>
      </c>
      <c r="U105" s="100">
        <v>0</v>
      </c>
      <c r="V105" s="100">
        <v>0</v>
      </c>
      <c r="W105" s="100">
        <v>0</v>
      </c>
      <c r="X105" s="100">
        <v>0</v>
      </c>
      <c r="Y105" s="124">
        <v>0</v>
      </c>
      <c r="Z105" s="124">
        <v>0</v>
      </c>
      <c r="AA105" s="124">
        <v>0</v>
      </c>
      <c r="AB105" s="124">
        <v>0</v>
      </c>
      <c r="AC105" s="124">
        <v>0</v>
      </c>
      <c r="AD105" s="124">
        <v>0</v>
      </c>
      <c r="AE105" s="124">
        <v>0</v>
      </c>
      <c r="AF105" s="124">
        <v>0</v>
      </c>
      <c r="AG105" s="99">
        <f t="shared" si="7"/>
        <v>0</v>
      </c>
      <c r="AH105" s="63">
        <f t="shared" si="8"/>
        <v>0</v>
      </c>
      <c r="AI105" s="64">
        <f t="shared" si="9"/>
        <v>0</v>
      </c>
      <c r="AJ105" s="60">
        <f t="shared" si="10"/>
        <v>0</v>
      </c>
      <c r="AK105" s="59">
        <f t="shared" si="11"/>
        <v>0</v>
      </c>
      <c r="AL105" s="69">
        <f t="shared" si="12"/>
        <v>0</v>
      </c>
    </row>
    <row r="106" spans="1:38" ht="15" thickBot="1" x14ac:dyDescent="0.25">
      <c r="A106" s="50" t="s">
        <v>401</v>
      </c>
      <c r="B106" s="50" t="s">
        <v>402</v>
      </c>
      <c r="C106" s="88">
        <v>4152</v>
      </c>
      <c r="D106" s="89" t="s">
        <v>790</v>
      </c>
      <c r="E106" s="266" t="s">
        <v>1872</v>
      </c>
      <c r="F106" s="123">
        <v>275788.46000000002</v>
      </c>
      <c r="G106" s="123">
        <v>0</v>
      </c>
      <c r="H106" s="123">
        <v>84233.47</v>
      </c>
      <c r="I106" s="266">
        <v>971335.08</v>
      </c>
      <c r="J106" s="266">
        <v>382385.96</v>
      </c>
      <c r="N106" s="276">
        <v>34.85</v>
      </c>
      <c r="Q106" s="266">
        <v>-1677.76</v>
      </c>
      <c r="R106" s="266">
        <v>1687514</v>
      </c>
      <c r="S106" s="100">
        <v>1729633.72</v>
      </c>
      <c r="U106" s="100">
        <v>384.14</v>
      </c>
      <c r="Y106" s="124">
        <v>411620</v>
      </c>
      <c r="AB106" s="124">
        <v>439383.16</v>
      </c>
      <c r="AC106" s="124">
        <v>172847.28</v>
      </c>
      <c r="AF106" s="124">
        <v>50000</v>
      </c>
      <c r="AG106" s="99">
        <f t="shared" si="7"/>
        <v>360021.93000000005</v>
      </c>
      <c r="AH106" s="63">
        <f t="shared" si="8"/>
        <v>34.85</v>
      </c>
      <c r="AI106" s="64">
        <f t="shared" si="9"/>
        <v>359987.08000000007</v>
      </c>
      <c r="AJ106" s="60">
        <f t="shared" si="10"/>
        <v>1730017.8599999999</v>
      </c>
      <c r="AK106" s="59">
        <f t="shared" si="11"/>
        <v>1073850.44</v>
      </c>
      <c r="AL106" s="69">
        <f t="shared" si="12"/>
        <v>656167.41999999993</v>
      </c>
    </row>
    <row r="107" spans="1:38" ht="15" thickBot="1" x14ac:dyDescent="0.25">
      <c r="A107" s="50" t="s">
        <v>405</v>
      </c>
      <c r="B107" s="50" t="s">
        <v>406</v>
      </c>
      <c r="C107" s="88">
        <v>4559</v>
      </c>
      <c r="D107" s="89" t="s">
        <v>791</v>
      </c>
      <c r="E107" s="266" t="s">
        <v>1874</v>
      </c>
      <c r="F107" s="123">
        <v>296406.78999999998</v>
      </c>
      <c r="G107" s="123">
        <v>0</v>
      </c>
      <c r="H107" s="123">
        <v>109493.5</v>
      </c>
      <c r="I107" s="266">
        <v>919361.77</v>
      </c>
      <c r="J107" s="266">
        <v>230208.69</v>
      </c>
      <c r="K107" s="276">
        <v>0</v>
      </c>
      <c r="L107" s="276">
        <v>2719.31</v>
      </c>
      <c r="N107" s="276">
        <v>248.67</v>
      </c>
      <c r="Q107" s="266">
        <v>748</v>
      </c>
      <c r="R107" s="266">
        <v>4303318.3099999996</v>
      </c>
      <c r="S107" s="100">
        <v>1190548.5</v>
      </c>
      <c r="T107" s="100">
        <v>110040</v>
      </c>
      <c r="U107" s="100">
        <v>409.74</v>
      </c>
      <c r="W107" s="100">
        <v>2192212</v>
      </c>
      <c r="X107" s="100">
        <v>30000</v>
      </c>
      <c r="Y107" s="124">
        <v>2568125</v>
      </c>
      <c r="AB107" s="124">
        <v>462522.69</v>
      </c>
      <c r="AC107" s="124">
        <v>111185.8</v>
      </c>
      <c r="AG107" s="99">
        <f t="shared" si="7"/>
        <v>405900.29</v>
      </c>
      <c r="AH107" s="63">
        <f t="shared" si="8"/>
        <v>2967.98</v>
      </c>
      <c r="AI107" s="64">
        <f t="shared" si="9"/>
        <v>402932.31</v>
      </c>
      <c r="AJ107" s="60">
        <f t="shared" si="10"/>
        <v>3523210.24</v>
      </c>
      <c r="AK107" s="59">
        <f t="shared" si="11"/>
        <v>3141833.4899999998</v>
      </c>
      <c r="AL107" s="69">
        <f t="shared" si="12"/>
        <v>381376.75000000047</v>
      </c>
    </row>
    <row r="108" spans="1:38" ht="15" thickBot="1" x14ac:dyDescent="0.25">
      <c r="A108" s="50" t="s">
        <v>405</v>
      </c>
      <c r="B108" s="50" t="s">
        <v>406</v>
      </c>
      <c r="C108" s="88">
        <v>1402</v>
      </c>
      <c r="D108" s="89" t="s">
        <v>792</v>
      </c>
      <c r="E108" s="266" t="s">
        <v>1875</v>
      </c>
      <c r="F108" s="123">
        <v>121091.73</v>
      </c>
      <c r="G108" s="123">
        <v>9596</v>
      </c>
      <c r="H108" s="123">
        <v>67144.789999999994</v>
      </c>
      <c r="I108" s="266">
        <v>773399.79</v>
      </c>
      <c r="J108" s="266">
        <v>193405.43</v>
      </c>
      <c r="K108" s="276">
        <v>0</v>
      </c>
      <c r="L108" s="276">
        <v>21819.66</v>
      </c>
      <c r="N108" s="276">
        <v>523.64</v>
      </c>
      <c r="Q108" s="266">
        <v>-152</v>
      </c>
      <c r="R108" s="266">
        <v>2346487</v>
      </c>
      <c r="S108" s="100">
        <v>735369.73</v>
      </c>
      <c r="T108" s="100">
        <v>5000</v>
      </c>
      <c r="U108" s="100">
        <v>477.98</v>
      </c>
      <c r="W108" s="100">
        <v>1247043.8999999999</v>
      </c>
      <c r="X108" s="100">
        <v>35200</v>
      </c>
      <c r="Y108" s="124">
        <v>1326171.8999999999</v>
      </c>
      <c r="AB108" s="124">
        <v>499288.75</v>
      </c>
      <c r="AC108" s="124">
        <v>171924.13</v>
      </c>
      <c r="AF108" s="124">
        <v>2000</v>
      </c>
      <c r="AG108" s="99">
        <f t="shared" si="7"/>
        <v>197832.52</v>
      </c>
      <c r="AH108" s="63">
        <f t="shared" si="8"/>
        <v>22343.3</v>
      </c>
      <c r="AI108" s="64">
        <f t="shared" si="9"/>
        <v>175489.22</v>
      </c>
      <c r="AJ108" s="60">
        <f t="shared" si="10"/>
        <v>2023091.6099999999</v>
      </c>
      <c r="AK108" s="59">
        <f t="shared" si="11"/>
        <v>1999384.7799999998</v>
      </c>
      <c r="AL108" s="69">
        <f t="shared" si="12"/>
        <v>23706.830000000075</v>
      </c>
    </row>
    <row r="109" spans="1:38" ht="15" thickBot="1" x14ac:dyDescent="0.25">
      <c r="A109" s="50" t="s">
        <v>405</v>
      </c>
      <c r="B109" s="50" t="s">
        <v>406</v>
      </c>
      <c r="C109" s="88">
        <v>4041</v>
      </c>
      <c r="D109" s="89" t="s">
        <v>793</v>
      </c>
      <c r="E109" s="266" t="s">
        <v>1876</v>
      </c>
      <c r="F109" s="123">
        <v>144567.84</v>
      </c>
      <c r="G109" s="123">
        <v>9796</v>
      </c>
      <c r="H109" s="123">
        <v>65164.71</v>
      </c>
      <c r="I109" s="266">
        <v>1139530.3999999999</v>
      </c>
      <c r="J109" s="266">
        <v>218505.52</v>
      </c>
      <c r="K109" s="276">
        <v>3000</v>
      </c>
      <c r="L109" s="276">
        <v>30751.13</v>
      </c>
      <c r="N109" s="276">
        <v>180.04</v>
      </c>
      <c r="Q109" s="266">
        <v>-24142</v>
      </c>
      <c r="R109" s="266">
        <v>2125037.4300000002</v>
      </c>
      <c r="S109" s="100">
        <v>981562.05</v>
      </c>
      <c r="U109" s="100">
        <v>604.57000000000005</v>
      </c>
      <c r="W109" s="100">
        <v>561695.19999999995</v>
      </c>
      <c r="X109" s="100">
        <v>467180</v>
      </c>
      <c r="Y109" s="124">
        <v>1038353.2</v>
      </c>
      <c r="AB109" s="124">
        <v>726047.11</v>
      </c>
      <c r="AC109" s="124">
        <v>174643.45</v>
      </c>
      <c r="AF109" s="124">
        <v>111134.1</v>
      </c>
      <c r="AG109" s="99">
        <f t="shared" si="7"/>
        <v>219528.55</v>
      </c>
      <c r="AH109" s="63">
        <f t="shared" si="8"/>
        <v>33931.170000000006</v>
      </c>
      <c r="AI109" s="64">
        <f t="shared" si="9"/>
        <v>185597.37999999998</v>
      </c>
      <c r="AJ109" s="60">
        <f t="shared" si="10"/>
        <v>2011041.8199999998</v>
      </c>
      <c r="AK109" s="59">
        <f t="shared" si="11"/>
        <v>2050177.86</v>
      </c>
      <c r="AL109" s="69">
        <f t="shared" si="12"/>
        <v>-39136.04000000027</v>
      </c>
    </row>
    <row r="110" spans="1:38" ht="15" thickBot="1" x14ac:dyDescent="0.25">
      <c r="A110" s="50" t="s">
        <v>405</v>
      </c>
      <c r="B110" s="50" t="s">
        <v>406</v>
      </c>
      <c r="C110" s="88">
        <v>3664</v>
      </c>
      <c r="D110" s="89" t="s">
        <v>794</v>
      </c>
      <c r="E110" s="266" t="s">
        <v>1877</v>
      </c>
      <c r="F110" s="123">
        <v>351380.35</v>
      </c>
      <c r="G110" s="123">
        <v>5148</v>
      </c>
      <c r="H110" s="123">
        <v>84001.71</v>
      </c>
      <c r="I110" s="266">
        <v>325180.17</v>
      </c>
      <c r="J110" s="266">
        <v>168641.66</v>
      </c>
      <c r="K110" s="276">
        <v>0</v>
      </c>
      <c r="L110" s="276">
        <v>32300</v>
      </c>
      <c r="N110" s="276">
        <v>1086.3</v>
      </c>
      <c r="R110" s="266">
        <v>1196485.3400000001</v>
      </c>
      <c r="S110" s="100">
        <v>880466.96</v>
      </c>
      <c r="U110" s="100">
        <v>1044.1300000000001</v>
      </c>
      <c r="W110" s="100">
        <v>877800</v>
      </c>
      <c r="X110" s="100">
        <v>573000</v>
      </c>
      <c r="Y110" s="124">
        <v>1494130</v>
      </c>
      <c r="AB110" s="124">
        <v>680661.08</v>
      </c>
      <c r="AC110" s="124">
        <v>101005.94</v>
      </c>
      <c r="AF110" s="124">
        <v>4950</v>
      </c>
      <c r="AG110" s="99">
        <f t="shared" si="7"/>
        <v>440530.06</v>
      </c>
      <c r="AH110" s="63">
        <f t="shared" si="8"/>
        <v>33386.300000000003</v>
      </c>
      <c r="AI110" s="64">
        <f t="shared" si="9"/>
        <v>407143.76</v>
      </c>
      <c r="AJ110" s="60">
        <f t="shared" si="10"/>
        <v>2332311.09</v>
      </c>
      <c r="AK110" s="59">
        <f t="shared" si="11"/>
        <v>2280747.02</v>
      </c>
      <c r="AL110" s="69">
        <f t="shared" si="12"/>
        <v>51564.069999999832</v>
      </c>
    </row>
    <row r="111" spans="1:38" ht="15" thickBot="1" x14ac:dyDescent="0.25">
      <c r="A111" s="50" t="s">
        <v>405</v>
      </c>
      <c r="B111" s="50" t="s">
        <v>406</v>
      </c>
      <c r="C111" s="88">
        <v>1748</v>
      </c>
      <c r="D111" s="89" t="s">
        <v>795</v>
      </c>
      <c r="E111" s="266" t="s">
        <v>1895</v>
      </c>
      <c r="F111" s="123">
        <v>64124.54</v>
      </c>
      <c r="G111" s="123">
        <v>10226</v>
      </c>
      <c r="H111" s="123">
        <v>7505.48</v>
      </c>
      <c r="I111" s="266">
        <v>620973.56999999995</v>
      </c>
      <c r="J111" s="266">
        <v>162703.64000000001</v>
      </c>
      <c r="N111" s="276">
        <v>0</v>
      </c>
      <c r="Q111" s="266">
        <v>-238.36</v>
      </c>
      <c r="R111" s="266">
        <v>1169693.49</v>
      </c>
      <c r="S111" s="100">
        <v>659523.07999999996</v>
      </c>
      <c r="T111" s="100">
        <v>4000</v>
      </c>
      <c r="U111" s="100">
        <v>252.9</v>
      </c>
      <c r="W111" s="100">
        <v>798616.5</v>
      </c>
      <c r="Y111" s="124">
        <v>903680.5</v>
      </c>
      <c r="AA111" s="124">
        <v>1504</v>
      </c>
      <c r="AB111" s="124">
        <v>386541.92</v>
      </c>
      <c r="AC111" s="124">
        <v>170537.35</v>
      </c>
      <c r="AG111" s="99">
        <f t="shared" si="7"/>
        <v>81856.02</v>
      </c>
      <c r="AH111" s="63">
        <f t="shared" si="8"/>
        <v>0</v>
      </c>
      <c r="AI111" s="64">
        <f t="shared" si="9"/>
        <v>81856.02</v>
      </c>
      <c r="AJ111" s="60">
        <f t="shared" si="10"/>
        <v>1462392.48</v>
      </c>
      <c r="AK111" s="59">
        <f t="shared" si="11"/>
        <v>1462263.77</v>
      </c>
      <c r="AL111" s="69">
        <f t="shared" si="12"/>
        <v>128.70999999996275</v>
      </c>
    </row>
    <row r="112" spans="1:38" ht="15" thickBot="1" x14ac:dyDescent="0.25">
      <c r="A112" s="50" t="s">
        <v>409</v>
      </c>
      <c r="B112" s="50" t="s">
        <v>410</v>
      </c>
      <c r="C112" s="88">
        <v>5082</v>
      </c>
      <c r="D112" s="89" t="s">
        <v>796</v>
      </c>
      <c r="E112" s="266" t="s">
        <v>1878</v>
      </c>
      <c r="F112" s="123">
        <v>1081851.21</v>
      </c>
      <c r="G112" s="123">
        <v>33000</v>
      </c>
      <c r="H112" s="123">
        <v>112375.92</v>
      </c>
      <c r="I112" s="266">
        <v>1565958.53</v>
      </c>
      <c r="J112" s="266">
        <v>182405.67</v>
      </c>
      <c r="K112" s="276">
        <v>0</v>
      </c>
      <c r="N112" s="276">
        <v>148.74</v>
      </c>
      <c r="P112" s="266">
        <v>1809812.26</v>
      </c>
      <c r="Q112" s="266">
        <v>-1388</v>
      </c>
      <c r="R112" s="266">
        <v>620039.24</v>
      </c>
      <c r="S112" s="100">
        <v>1839626.99</v>
      </c>
      <c r="T112" s="100">
        <v>196000</v>
      </c>
      <c r="U112" s="100">
        <v>966.5</v>
      </c>
      <c r="W112" s="100">
        <v>1225851.8999999999</v>
      </c>
      <c r="X112" s="100">
        <v>767203</v>
      </c>
      <c r="Y112" s="124">
        <v>1641106.9</v>
      </c>
      <c r="AB112" s="124">
        <v>1199458.1200000001</v>
      </c>
      <c r="AC112" s="124">
        <v>237474.65</v>
      </c>
      <c r="AG112" s="99">
        <f t="shared" si="7"/>
        <v>1227227.1299999999</v>
      </c>
      <c r="AH112" s="63">
        <f t="shared" si="8"/>
        <v>148.74</v>
      </c>
      <c r="AI112" s="64">
        <f t="shared" si="9"/>
        <v>1227078.3899999999</v>
      </c>
      <c r="AJ112" s="60">
        <f t="shared" si="10"/>
        <v>4029648.3899999997</v>
      </c>
      <c r="AK112" s="59">
        <f t="shared" si="11"/>
        <v>3078039.67</v>
      </c>
      <c r="AL112" s="69">
        <f t="shared" si="12"/>
        <v>951608.71999999974</v>
      </c>
    </row>
    <row r="113" spans="1:38" ht="15" thickBot="1" x14ac:dyDescent="0.25">
      <c r="A113" s="50" t="s">
        <v>409</v>
      </c>
      <c r="B113" s="50" t="s">
        <v>410</v>
      </c>
      <c r="C113" s="88">
        <v>5235</v>
      </c>
      <c r="D113" s="89" t="s">
        <v>797</v>
      </c>
      <c r="E113" s="266" t="s">
        <v>1879</v>
      </c>
      <c r="F113" s="123">
        <v>471495.35</v>
      </c>
      <c r="G113" s="123">
        <v>0</v>
      </c>
      <c r="H113" s="123">
        <v>13129.29</v>
      </c>
      <c r="I113" s="266">
        <v>717165.44</v>
      </c>
      <c r="J113" s="266">
        <v>243267.61</v>
      </c>
      <c r="M113" s="276">
        <v>189875</v>
      </c>
      <c r="N113" s="276">
        <v>6.9</v>
      </c>
      <c r="P113" s="266">
        <v>-1838496.71</v>
      </c>
      <c r="Q113" s="266">
        <v>605.6</v>
      </c>
      <c r="R113" s="266">
        <v>3271774.09</v>
      </c>
      <c r="S113" s="100">
        <v>1992785.75</v>
      </c>
      <c r="U113" s="100">
        <v>898.56</v>
      </c>
      <c r="W113" s="100">
        <v>1182200</v>
      </c>
      <c r="X113" s="100">
        <v>54500</v>
      </c>
      <c r="Y113" s="124">
        <v>1869746</v>
      </c>
      <c r="AA113" s="124">
        <v>14765</v>
      </c>
      <c r="AB113" s="124">
        <v>1142187.19</v>
      </c>
      <c r="AC113" s="124">
        <v>192058.31</v>
      </c>
      <c r="AD113" s="124">
        <v>7601</v>
      </c>
      <c r="AF113" s="124">
        <v>50000</v>
      </c>
      <c r="AG113" s="99">
        <f t="shared" si="7"/>
        <v>484624.63999999996</v>
      </c>
      <c r="AH113" s="63">
        <f t="shared" si="8"/>
        <v>189881.9</v>
      </c>
      <c r="AI113" s="64">
        <f t="shared" si="9"/>
        <v>294742.74</v>
      </c>
      <c r="AJ113" s="60">
        <f t="shared" si="10"/>
        <v>3230384.31</v>
      </c>
      <c r="AK113" s="59">
        <f t="shared" si="11"/>
        <v>3276357.5</v>
      </c>
      <c r="AL113" s="69">
        <f t="shared" si="12"/>
        <v>-45973.189999999944</v>
      </c>
    </row>
    <row r="114" spans="1:38" ht="15" thickBot="1" x14ac:dyDescent="0.25">
      <c r="A114" s="50" t="s">
        <v>409</v>
      </c>
      <c r="B114" s="50" t="s">
        <v>410</v>
      </c>
      <c r="C114" s="88">
        <v>2707</v>
      </c>
      <c r="D114" s="89" t="s">
        <v>798</v>
      </c>
      <c r="E114" s="266" t="s">
        <v>1880</v>
      </c>
      <c r="F114" s="123">
        <v>421409.93</v>
      </c>
      <c r="G114" s="123">
        <v>11240</v>
      </c>
      <c r="H114" s="123">
        <v>47864.7</v>
      </c>
      <c r="I114" s="266">
        <v>384189.88</v>
      </c>
      <c r="J114" s="266">
        <v>238747.35</v>
      </c>
      <c r="M114" s="276">
        <v>73800</v>
      </c>
      <c r="N114" s="276">
        <v>0</v>
      </c>
      <c r="P114" s="266">
        <v>-194462.51</v>
      </c>
      <c r="Q114" s="266">
        <v>422493.47</v>
      </c>
      <c r="R114" s="266">
        <v>679737.85</v>
      </c>
      <c r="S114" s="100">
        <v>1212414.81</v>
      </c>
      <c r="T114" s="100">
        <v>53597</v>
      </c>
      <c r="U114" s="100">
        <v>861.77</v>
      </c>
      <c r="W114" s="100">
        <v>685860</v>
      </c>
      <c r="Y114" s="124">
        <v>1106180</v>
      </c>
      <c r="AB114" s="124">
        <v>510576.79</v>
      </c>
      <c r="AC114" s="124">
        <v>45782.74</v>
      </c>
      <c r="AD114" s="124">
        <v>325</v>
      </c>
      <c r="AF114" s="124">
        <v>80000</v>
      </c>
      <c r="AG114" s="99">
        <f t="shared" si="7"/>
        <v>480514.63</v>
      </c>
      <c r="AH114" s="63">
        <f t="shared" si="8"/>
        <v>73800</v>
      </c>
      <c r="AI114" s="64">
        <f t="shared" si="9"/>
        <v>406714.63</v>
      </c>
      <c r="AJ114" s="60">
        <f t="shared" si="10"/>
        <v>1952733.58</v>
      </c>
      <c r="AK114" s="59">
        <f t="shared" si="11"/>
        <v>1742864.53</v>
      </c>
      <c r="AL114" s="69">
        <f t="shared" si="12"/>
        <v>209869.05000000005</v>
      </c>
    </row>
    <row r="115" spans="1:38" ht="15" thickBot="1" x14ac:dyDescent="0.25">
      <c r="A115" s="50" t="s">
        <v>409</v>
      </c>
      <c r="B115" s="50" t="s">
        <v>410</v>
      </c>
      <c r="C115" s="88">
        <v>4472</v>
      </c>
      <c r="D115" s="89" t="s">
        <v>799</v>
      </c>
      <c r="E115" s="266" t="s">
        <v>1881</v>
      </c>
      <c r="F115" s="123">
        <v>702989.35</v>
      </c>
      <c r="G115" s="123">
        <v>58052</v>
      </c>
      <c r="H115" s="123">
        <v>42767.29</v>
      </c>
      <c r="I115" s="266">
        <v>1050702.22</v>
      </c>
      <c r="J115" s="266">
        <v>335657.92</v>
      </c>
      <c r="N115" s="276">
        <v>0</v>
      </c>
      <c r="P115" s="266">
        <v>94098.6</v>
      </c>
      <c r="R115" s="266">
        <v>1731639.01</v>
      </c>
      <c r="S115" s="100">
        <v>1920916.29</v>
      </c>
      <c r="T115" s="100">
        <v>477208</v>
      </c>
      <c r="U115" s="100">
        <v>605.70000000000005</v>
      </c>
      <c r="W115" s="100">
        <v>1162220</v>
      </c>
      <c r="Y115" s="124">
        <v>1801040</v>
      </c>
      <c r="AB115" s="124">
        <v>751680.57</v>
      </c>
      <c r="AC115" s="124">
        <v>204855.25</v>
      </c>
      <c r="AG115" s="99">
        <f t="shared" si="7"/>
        <v>803808.64</v>
      </c>
      <c r="AH115" s="63">
        <f t="shared" si="8"/>
        <v>0</v>
      </c>
      <c r="AI115" s="64">
        <f t="shared" si="9"/>
        <v>803808.64</v>
      </c>
      <c r="AJ115" s="60">
        <f t="shared" si="10"/>
        <v>3560949.99</v>
      </c>
      <c r="AK115" s="59">
        <f t="shared" si="11"/>
        <v>2757575.82</v>
      </c>
      <c r="AL115" s="69">
        <f t="shared" si="12"/>
        <v>803374.17000000039</v>
      </c>
    </row>
    <row r="116" spans="1:38" ht="15" thickBot="1" x14ac:dyDescent="0.25">
      <c r="A116" s="50" t="s">
        <v>409</v>
      </c>
      <c r="B116" s="50" t="s">
        <v>410</v>
      </c>
      <c r="C116" s="88">
        <v>1392</v>
      </c>
      <c r="D116" s="89" t="s">
        <v>800</v>
      </c>
      <c r="E116" s="266" t="s">
        <v>1882</v>
      </c>
      <c r="F116" s="123">
        <v>132479.67000000001</v>
      </c>
      <c r="G116" s="123">
        <v>0</v>
      </c>
      <c r="H116" s="123">
        <v>23143.79</v>
      </c>
      <c r="I116" s="266">
        <v>359091.4</v>
      </c>
      <c r="J116" s="266">
        <v>337302.8</v>
      </c>
      <c r="K116" s="276">
        <v>800</v>
      </c>
      <c r="M116" s="276">
        <v>5400</v>
      </c>
      <c r="P116" s="266">
        <v>-1502847.15</v>
      </c>
      <c r="R116" s="266">
        <v>2353915.73</v>
      </c>
      <c r="S116" s="100">
        <v>685911.28</v>
      </c>
      <c r="U116" s="100">
        <v>313.37</v>
      </c>
      <c r="W116" s="100">
        <v>588390</v>
      </c>
      <c r="Y116" s="124">
        <v>665390</v>
      </c>
      <c r="AA116" s="124">
        <v>2316</v>
      </c>
      <c r="AB116" s="124">
        <v>396437.93</v>
      </c>
      <c r="AC116" s="124">
        <v>147388.64000000001</v>
      </c>
      <c r="AD116" s="124">
        <v>8554</v>
      </c>
      <c r="AG116" s="99">
        <f t="shared" si="7"/>
        <v>155623.46000000002</v>
      </c>
      <c r="AH116" s="63">
        <f t="shared" si="8"/>
        <v>6200</v>
      </c>
      <c r="AI116" s="64">
        <f t="shared" si="9"/>
        <v>149423.46000000002</v>
      </c>
      <c r="AJ116" s="60">
        <f t="shared" si="10"/>
        <v>1274614.6499999999</v>
      </c>
      <c r="AK116" s="59">
        <f t="shared" si="11"/>
        <v>1220086.5699999998</v>
      </c>
      <c r="AL116" s="69">
        <f t="shared" si="12"/>
        <v>54528.080000000075</v>
      </c>
    </row>
    <row r="117" spans="1:38" ht="15" thickBot="1" x14ac:dyDescent="0.25">
      <c r="A117" s="50" t="s">
        <v>409</v>
      </c>
      <c r="B117" s="50" t="s">
        <v>410</v>
      </c>
      <c r="C117" s="88">
        <v>4729</v>
      </c>
      <c r="D117" s="89" t="s">
        <v>801</v>
      </c>
      <c r="E117" s="266" t="s">
        <v>1883</v>
      </c>
      <c r="F117" s="123">
        <v>738006.87</v>
      </c>
      <c r="G117" s="123">
        <v>0</v>
      </c>
      <c r="H117" s="123">
        <v>33469.46</v>
      </c>
      <c r="I117" s="266">
        <v>2469226.0499999998</v>
      </c>
      <c r="J117" s="266">
        <v>294799.21999999997</v>
      </c>
      <c r="K117" s="276">
        <v>0</v>
      </c>
      <c r="M117" s="276">
        <v>617292</v>
      </c>
      <c r="N117" s="276">
        <v>85.98</v>
      </c>
      <c r="O117" s="266">
        <v>30000</v>
      </c>
      <c r="P117" s="266">
        <v>1966300.8</v>
      </c>
      <c r="Q117" s="266">
        <v>6700</v>
      </c>
      <c r="R117" s="266">
        <v>1221990.08</v>
      </c>
      <c r="S117" s="100">
        <v>2364720.19</v>
      </c>
      <c r="U117" s="100">
        <v>581.46</v>
      </c>
      <c r="W117" s="100">
        <v>1686219</v>
      </c>
      <c r="Y117" s="124">
        <v>2823532</v>
      </c>
      <c r="AA117" s="124">
        <v>36625.99</v>
      </c>
      <c r="AB117" s="124">
        <v>1096694.8700000001</v>
      </c>
      <c r="AC117" s="124">
        <v>282680.2</v>
      </c>
      <c r="AF117" s="124">
        <v>30052.71</v>
      </c>
      <c r="AG117" s="99">
        <f t="shared" si="7"/>
        <v>771476.33</v>
      </c>
      <c r="AH117" s="63">
        <f t="shared" si="8"/>
        <v>617377.98</v>
      </c>
      <c r="AI117" s="64">
        <f t="shared" si="9"/>
        <v>154098.34999999998</v>
      </c>
      <c r="AJ117" s="60">
        <f t="shared" si="10"/>
        <v>4051520.65</v>
      </c>
      <c r="AK117" s="59">
        <f t="shared" si="11"/>
        <v>4269585.7700000005</v>
      </c>
      <c r="AL117" s="69">
        <f t="shared" si="12"/>
        <v>-218065.12000000058</v>
      </c>
    </row>
    <row r="118" spans="1:38" ht="15" thickBot="1" x14ac:dyDescent="0.25">
      <c r="A118" s="50" t="s">
        <v>413</v>
      </c>
      <c r="B118" s="50" t="s">
        <v>414</v>
      </c>
      <c r="C118" s="88">
        <v>3571</v>
      </c>
      <c r="D118" s="89" t="s">
        <v>802</v>
      </c>
      <c r="E118" s="266" t="s">
        <v>1884</v>
      </c>
      <c r="F118" s="123">
        <v>515056.66</v>
      </c>
      <c r="G118" s="123">
        <v>12212</v>
      </c>
      <c r="H118" s="123">
        <v>65782.83</v>
      </c>
      <c r="I118" s="266">
        <v>1042789.64</v>
      </c>
      <c r="J118" s="266">
        <v>65982.259999999995</v>
      </c>
      <c r="L118" s="276">
        <v>62980</v>
      </c>
      <c r="M118" s="276">
        <v>60400</v>
      </c>
      <c r="N118" s="276">
        <v>5671</v>
      </c>
      <c r="Q118" s="266">
        <v>271152.18</v>
      </c>
      <c r="R118" s="266">
        <v>1488507.55</v>
      </c>
      <c r="S118" s="100">
        <v>1235072.5900000001</v>
      </c>
      <c r="T118" s="100">
        <v>53252</v>
      </c>
      <c r="U118" s="100">
        <v>665.44</v>
      </c>
      <c r="W118" s="100">
        <v>956516.5</v>
      </c>
      <c r="Y118" s="124">
        <v>1359456.5</v>
      </c>
      <c r="AB118" s="124">
        <v>483948.36</v>
      </c>
      <c r="AC118" s="124">
        <v>154268.69</v>
      </c>
      <c r="AD118" s="124">
        <v>12396</v>
      </c>
      <c r="AG118" s="99">
        <f t="shared" si="7"/>
        <v>593051.48999999987</v>
      </c>
      <c r="AH118" s="63">
        <f t="shared" si="8"/>
        <v>129051</v>
      </c>
      <c r="AI118" s="64">
        <f t="shared" si="9"/>
        <v>464000.48999999987</v>
      </c>
      <c r="AJ118" s="60">
        <f t="shared" si="10"/>
        <v>2245506.5300000003</v>
      </c>
      <c r="AK118" s="59">
        <f t="shared" si="11"/>
        <v>2010069.5499999998</v>
      </c>
      <c r="AL118" s="69">
        <f t="shared" si="12"/>
        <v>235436.98000000045</v>
      </c>
    </row>
    <row r="119" spans="1:38" ht="15" thickBot="1" x14ac:dyDescent="0.25">
      <c r="A119" s="50" t="s">
        <v>413</v>
      </c>
      <c r="B119" s="50" t="s">
        <v>414</v>
      </c>
      <c r="C119" s="88">
        <v>3383</v>
      </c>
      <c r="D119" s="89" t="s">
        <v>803</v>
      </c>
      <c r="E119" s="266" t="s">
        <v>1885</v>
      </c>
      <c r="F119" s="123">
        <v>676948.31</v>
      </c>
      <c r="G119" s="123">
        <v>122024</v>
      </c>
      <c r="H119" s="123">
        <v>61550.11</v>
      </c>
      <c r="I119" s="266">
        <v>677711.48</v>
      </c>
      <c r="J119" s="266">
        <v>175761.04</v>
      </c>
      <c r="L119" s="276">
        <v>32600</v>
      </c>
      <c r="M119" s="276">
        <v>286668</v>
      </c>
      <c r="N119" s="276">
        <v>0</v>
      </c>
      <c r="Q119" s="266">
        <v>-19500</v>
      </c>
      <c r="S119" s="100">
        <v>867040.59</v>
      </c>
      <c r="U119" s="100">
        <v>585.82000000000005</v>
      </c>
      <c r="W119" s="100">
        <v>844320</v>
      </c>
      <c r="Y119" s="124">
        <v>1097080</v>
      </c>
      <c r="AA119" s="124">
        <v>4064</v>
      </c>
      <c r="AB119" s="124">
        <v>507722.6</v>
      </c>
      <c r="AC119" s="124">
        <v>126328.47</v>
      </c>
      <c r="AG119" s="99">
        <f t="shared" si="7"/>
        <v>860522.42</v>
      </c>
      <c r="AH119" s="63">
        <f t="shared" si="8"/>
        <v>319268</v>
      </c>
      <c r="AI119" s="64">
        <f t="shared" si="9"/>
        <v>541254.42000000004</v>
      </c>
      <c r="AJ119" s="60">
        <f t="shared" si="10"/>
        <v>1711946.41</v>
      </c>
      <c r="AK119" s="59">
        <f t="shared" si="11"/>
        <v>1735195.07</v>
      </c>
      <c r="AL119" s="69">
        <f t="shared" si="12"/>
        <v>-23248.660000000149</v>
      </c>
    </row>
    <row r="120" spans="1:38" ht="15" thickBot="1" x14ac:dyDescent="0.25">
      <c r="A120" s="50" t="s">
        <v>413</v>
      </c>
      <c r="B120" s="50" t="s">
        <v>414</v>
      </c>
      <c r="C120" s="88">
        <v>3666</v>
      </c>
      <c r="D120" s="89" t="s">
        <v>804</v>
      </c>
      <c r="E120" s="266" t="s">
        <v>1886</v>
      </c>
      <c r="F120" s="123">
        <v>892501.45</v>
      </c>
      <c r="G120" s="123">
        <v>142500</v>
      </c>
      <c r="H120" s="123">
        <v>4570</v>
      </c>
      <c r="I120" s="266">
        <v>606486.92000000004</v>
      </c>
      <c r="J120" s="266">
        <v>41368.550000000003</v>
      </c>
      <c r="L120" s="276">
        <v>33880.550000000003</v>
      </c>
      <c r="M120" s="276">
        <v>194662</v>
      </c>
      <c r="N120" s="276">
        <v>6340.4</v>
      </c>
      <c r="Q120" s="266">
        <v>62537.74</v>
      </c>
      <c r="R120" s="266">
        <v>1693308.65</v>
      </c>
      <c r="S120" s="100">
        <v>1191268.28</v>
      </c>
      <c r="U120" s="100">
        <v>957.13</v>
      </c>
      <c r="W120" s="100">
        <v>1298040.02</v>
      </c>
      <c r="X120" s="100">
        <v>60</v>
      </c>
      <c r="Y120" s="124">
        <v>1518440.02</v>
      </c>
      <c r="AA120" s="124">
        <v>12364.7</v>
      </c>
      <c r="AB120" s="124">
        <v>596099.11</v>
      </c>
      <c r="AC120" s="124">
        <v>150541.74</v>
      </c>
      <c r="AD120" s="124">
        <v>13731</v>
      </c>
      <c r="AG120" s="99">
        <f t="shared" si="7"/>
        <v>1039571.45</v>
      </c>
      <c r="AH120" s="63">
        <f t="shared" si="8"/>
        <v>234882.94999999998</v>
      </c>
      <c r="AI120" s="64">
        <f t="shared" si="9"/>
        <v>804688.5</v>
      </c>
      <c r="AJ120" s="60">
        <f t="shared" si="10"/>
        <v>2490325.4299999997</v>
      </c>
      <c r="AK120" s="59">
        <f t="shared" si="11"/>
        <v>2291176.5700000003</v>
      </c>
      <c r="AL120" s="69">
        <f t="shared" si="12"/>
        <v>199148.8599999994</v>
      </c>
    </row>
    <row r="121" spans="1:38" ht="15" thickBot="1" x14ac:dyDescent="0.25">
      <c r="A121" s="50" t="s">
        <v>413</v>
      </c>
      <c r="B121" s="50" t="s">
        <v>414</v>
      </c>
      <c r="C121" s="88">
        <v>4139</v>
      </c>
      <c r="D121" s="89" t="s">
        <v>805</v>
      </c>
      <c r="E121" s="266" t="s">
        <v>1887</v>
      </c>
      <c r="F121" s="123">
        <v>312103.62</v>
      </c>
      <c r="G121" s="123">
        <v>166424</v>
      </c>
      <c r="H121" s="123">
        <v>137179.75</v>
      </c>
      <c r="I121" s="266">
        <v>1098974.42</v>
      </c>
      <c r="J121" s="266">
        <v>89720.08</v>
      </c>
      <c r="L121" s="276">
        <v>381344.12</v>
      </c>
      <c r="N121" s="276">
        <v>20</v>
      </c>
      <c r="Q121" s="266">
        <v>-66029.259999999995</v>
      </c>
      <c r="S121" s="100">
        <v>1154505.51</v>
      </c>
      <c r="U121" s="100">
        <v>609.55999999999995</v>
      </c>
      <c r="W121" s="100">
        <v>918018.1</v>
      </c>
      <c r="X121" s="100">
        <v>5000</v>
      </c>
      <c r="Y121" s="124">
        <v>1187838.1000000001</v>
      </c>
      <c r="AB121" s="124">
        <v>534445.27</v>
      </c>
      <c r="AC121" s="124">
        <v>244173.2</v>
      </c>
      <c r="AG121" s="99">
        <f t="shared" si="7"/>
        <v>615707.37</v>
      </c>
      <c r="AH121" s="63">
        <f t="shared" si="8"/>
        <v>381364.12</v>
      </c>
      <c r="AI121" s="64">
        <f t="shared" si="9"/>
        <v>234343.25</v>
      </c>
      <c r="AJ121" s="60">
        <f t="shared" si="10"/>
        <v>2078133.17</v>
      </c>
      <c r="AK121" s="59">
        <f t="shared" si="11"/>
        <v>1966456.57</v>
      </c>
      <c r="AL121" s="69">
        <f t="shared" si="12"/>
        <v>111676.59999999986</v>
      </c>
    </row>
    <row r="122" spans="1:38" ht="15" thickBot="1" x14ac:dyDescent="0.25">
      <c r="A122" s="50" t="s">
        <v>413</v>
      </c>
      <c r="B122" s="50" t="s">
        <v>414</v>
      </c>
      <c r="C122" s="88">
        <v>1457</v>
      </c>
      <c r="D122" s="89" t="s">
        <v>806</v>
      </c>
      <c r="E122" s="266" t="s">
        <v>1888</v>
      </c>
      <c r="F122" s="123">
        <v>291717.39</v>
      </c>
      <c r="G122" s="123">
        <v>50318</v>
      </c>
      <c r="H122" s="123">
        <v>79117.97</v>
      </c>
      <c r="I122" s="266">
        <v>329122.34000000003</v>
      </c>
      <c r="J122" s="266">
        <v>31253.71</v>
      </c>
      <c r="L122" s="276">
        <v>51439.26</v>
      </c>
      <c r="M122" s="276">
        <v>50000</v>
      </c>
      <c r="N122" s="276">
        <v>2449</v>
      </c>
      <c r="Q122" s="266">
        <v>139389.5</v>
      </c>
      <c r="S122" s="100">
        <v>1025700.62</v>
      </c>
      <c r="U122" s="100">
        <v>346.68</v>
      </c>
      <c r="W122" s="100">
        <v>802697.9</v>
      </c>
      <c r="Y122" s="124">
        <v>1233607.8999999999</v>
      </c>
      <c r="AB122" s="124">
        <v>396185.39</v>
      </c>
      <c r="AC122" s="124">
        <v>60890.63</v>
      </c>
      <c r="AG122" s="99">
        <f t="shared" si="7"/>
        <v>421153.36</v>
      </c>
      <c r="AH122" s="63">
        <f t="shared" si="8"/>
        <v>103888.26000000001</v>
      </c>
      <c r="AI122" s="64">
        <f t="shared" si="9"/>
        <v>317265.09999999998</v>
      </c>
      <c r="AJ122" s="60">
        <f t="shared" si="10"/>
        <v>1828745.2000000002</v>
      </c>
      <c r="AK122" s="59">
        <f t="shared" si="11"/>
        <v>1690683.92</v>
      </c>
      <c r="AL122" s="69">
        <f t="shared" si="12"/>
        <v>138061.28000000026</v>
      </c>
    </row>
    <row r="123" spans="1:38" ht="15" thickBot="1" x14ac:dyDescent="0.25">
      <c r="A123" s="50" t="s">
        <v>413</v>
      </c>
      <c r="B123" s="50" t="s">
        <v>414</v>
      </c>
      <c r="C123" s="88">
        <v>2356</v>
      </c>
      <c r="D123" s="89" t="s">
        <v>807</v>
      </c>
      <c r="E123" s="266" t="s">
        <v>1896</v>
      </c>
      <c r="F123" s="123">
        <v>400319</v>
      </c>
      <c r="G123" s="123">
        <v>108918</v>
      </c>
      <c r="H123" s="123">
        <v>75275.41</v>
      </c>
      <c r="I123" s="266">
        <v>715127.66</v>
      </c>
      <c r="J123" s="266">
        <v>105653.75</v>
      </c>
      <c r="L123" s="276">
        <v>227934.99</v>
      </c>
      <c r="N123" s="276">
        <v>1181.3900000000001</v>
      </c>
      <c r="Q123" s="266">
        <v>17401.240000000002</v>
      </c>
      <c r="R123" s="266">
        <v>2439641.09</v>
      </c>
      <c r="S123" s="100">
        <v>581773.27</v>
      </c>
      <c r="T123" s="100">
        <v>47754.52</v>
      </c>
      <c r="U123" s="100">
        <v>602.05999999999995</v>
      </c>
      <c r="W123" s="100">
        <v>1318060</v>
      </c>
      <c r="X123" s="100">
        <v>4000</v>
      </c>
      <c r="Y123" s="124">
        <v>1387060</v>
      </c>
      <c r="AA123" s="124">
        <v>9435</v>
      </c>
      <c r="AB123" s="124">
        <v>483131.55</v>
      </c>
      <c r="AC123" s="124">
        <v>90876.57</v>
      </c>
      <c r="AG123" s="99">
        <f t="shared" si="7"/>
        <v>584512.41</v>
      </c>
      <c r="AH123" s="63">
        <f t="shared" si="8"/>
        <v>229116.38</v>
      </c>
      <c r="AI123" s="64">
        <f t="shared" si="9"/>
        <v>355396.03</v>
      </c>
      <c r="AJ123" s="60">
        <f t="shared" si="10"/>
        <v>1952189.85</v>
      </c>
      <c r="AK123" s="59">
        <f t="shared" si="11"/>
        <v>1970503.12</v>
      </c>
      <c r="AL123" s="69">
        <f t="shared" si="12"/>
        <v>-18313.270000000019</v>
      </c>
    </row>
    <row r="124" spans="1:38" ht="15" thickBot="1" x14ac:dyDescent="0.25">
      <c r="A124" s="50" t="s">
        <v>413</v>
      </c>
      <c r="B124" s="50" t="s">
        <v>414</v>
      </c>
      <c r="C124" s="88">
        <v>3094</v>
      </c>
      <c r="D124" s="89" t="s">
        <v>808</v>
      </c>
      <c r="E124" s="266" t="s">
        <v>1898</v>
      </c>
      <c r="F124" s="123">
        <v>492651.82</v>
      </c>
      <c r="G124" s="123">
        <v>60312</v>
      </c>
      <c r="H124" s="123">
        <v>127148.94</v>
      </c>
      <c r="I124" s="266">
        <v>829140.5</v>
      </c>
      <c r="J124" s="266">
        <v>122225.19</v>
      </c>
      <c r="L124" s="276">
        <v>30497.26</v>
      </c>
      <c r="M124" s="276">
        <v>120550</v>
      </c>
      <c r="N124" s="276">
        <v>3868.01</v>
      </c>
      <c r="Q124" s="266">
        <v>1000</v>
      </c>
      <c r="R124" s="266">
        <v>3028722.67</v>
      </c>
      <c r="S124" s="100">
        <v>990129.85</v>
      </c>
      <c r="U124" s="100">
        <v>627.53</v>
      </c>
      <c r="W124" s="100">
        <v>1291836.8</v>
      </c>
      <c r="Y124" s="124">
        <v>1589046.8</v>
      </c>
      <c r="AB124" s="124">
        <v>472270.4</v>
      </c>
      <c r="AC124" s="124">
        <v>182284.5</v>
      </c>
      <c r="AD124" s="124">
        <v>10312.5</v>
      </c>
      <c r="AG124" s="99">
        <f t="shared" si="7"/>
        <v>680112.76</v>
      </c>
      <c r="AH124" s="63">
        <f t="shared" si="8"/>
        <v>154915.27000000002</v>
      </c>
      <c r="AI124" s="64">
        <f t="shared" si="9"/>
        <v>525197.49</v>
      </c>
      <c r="AJ124" s="60">
        <f t="shared" si="10"/>
        <v>2282594.1800000002</v>
      </c>
      <c r="AK124" s="59">
        <f t="shared" si="11"/>
        <v>2253914.2000000002</v>
      </c>
      <c r="AL124" s="69">
        <f t="shared" si="12"/>
        <v>28679.979999999981</v>
      </c>
    </row>
    <row r="125" spans="1:38" ht="15" thickBot="1" x14ac:dyDescent="0.25">
      <c r="A125" s="50" t="s">
        <v>413</v>
      </c>
      <c r="B125" s="50" t="s">
        <v>414</v>
      </c>
      <c r="C125" s="88">
        <v>2499</v>
      </c>
      <c r="D125" s="89" t="s">
        <v>809</v>
      </c>
      <c r="E125" s="266" t="s">
        <v>1900</v>
      </c>
      <c r="F125" s="123">
        <v>163513.38</v>
      </c>
      <c r="G125" s="123">
        <v>92000</v>
      </c>
      <c r="H125" s="123">
        <v>25186.51</v>
      </c>
      <c r="I125" s="266">
        <v>1080996.57</v>
      </c>
      <c r="J125" s="266">
        <v>128180.83</v>
      </c>
      <c r="L125" s="276">
        <v>24900.52</v>
      </c>
      <c r="M125" s="276">
        <v>50000</v>
      </c>
      <c r="N125" s="276">
        <v>0</v>
      </c>
      <c r="R125" s="266">
        <v>3118920.11</v>
      </c>
      <c r="S125" s="100">
        <v>664540.38</v>
      </c>
      <c r="U125" s="100">
        <v>203.37</v>
      </c>
      <c r="W125" s="100">
        <v>1223124.3</v>
      </c>
      <c r="Y125" s="124">
        <v>1421964.3</v>
      </c>
      <c r="AB125" s="124">
        <v>337961.23</v>
      </c>
      <c r="AC125" s="124">
        <v>234862.01</v>
      </c>
      <c r="AG125" s="99">
        <f t="shared" si="7"/>
        <v>280699.89</v>
      </c>
      <c r="AH125" s="63">
        <f t="shared" si="8"/>
        <v>74900.52</v>
      </c>
      <c r="AI125" s="64">
        <f t="shared" si="9"/>
        <v>205799.37</v>
      </c>
      <c r="AJ125" s="60">
        <f t="shared" si="10"/>
        <v>1887868.05</v>
      </c>
      <c r="AK125" s="59">
        <f t="shared" si="11"/>
        <v>1994787.54</v>
      </c>
      <c r="AL125" s="69">
        <f t="shared" si="12"/>
        <v>-106919.48999999999</v>
      </c>
    </row>
    <row r="126" spans="1:38" ht="15" thickBot="1" x14ac:dyDescent="0.25">
      <c r="A126" s="50" t="s">
        <v>417</v>
      </c>
      <c r="B126" s="50" t="s">
        <v>418</v>
      </c>
      <c r="C126" s="88">
        <v>5132</v>
      </c>
      <c r="D126" s="89" t="s">
        <v>810</v>
      </c>
      <c r="E126" s="266" t="s">
        <v>1868</v>
      </c>
      <c r="F126" s="123">
        <v>516038.49</v>
      </c>
      <c r="G126" s="123">
        <v>52700</v>
      </c>
      <c r="H126" s="123">
        <v>17795.95</v>
      </c>
      <c r="I126" s="266">
        <v>997527.25</v>
      </c>
      <c r="J126" s="266">
        <v>216288.91</v>
      </c>
      <c r="L126" s="276">
        <v>166605.38</v>
      </c>
      <c r="N126" s="276">
        <v>1657.37</v>
      </c>
      <c r="O126" s="266">
        <v>85640</v>
      </c>
      <c r="P126" s="266">
        <v>1487575.93</v>
      </c>
      <c r="Q126" s="266">
        <v>-1116.5899999999999</v>
      </c>
      <c r="S126" s="100">
        <v>1564830.2</v>
      </c>
      <c r="T126" s="100">
        <v>54740</v>
      </c>
      <c r="U126" s="100">
        <v>1168.4100000000001</v>
      </c>
      <c r="W126" s="100">
        <v>1707884</v>
      </c>
      <c r="X126" s="100">
        <v>358660</v>
      </c>
      <c r="Y126" s="124">
        <v>2608280</v>
      </c>
      <c r="AB126" s="124">
        <v>659658.25</v>
      </c>
      <c r="AC126" s="124">
        <v>201123.77</v>
      </c>
      <c r="AG126" s="99">
        <f t="shared" si="7"/>
        <v>586534.43999999994</v>
      </c>
      <c r="AH126" s="63">
        <f t="shared" si="8"/>
        <v>168262.75</v>
      </c>
      <c r="AI126" s="64">
        <f t="shared" si="9"/>
        <v>418271.68999999994</v>
      </c>
      <c r="AJ126" s="60">
        <f t="shared" si="10"/>
        <v>3687282.61</v>
      </c>
      <c r="AK126" s="59">
        <f t="shared" si="11"/>
        <v>3469062.02</v>
      </c>
      <c r="AL126" s="69">
        <f t="shared" si="12"/>
        <v>218220.58999999985</v>
      </c>
    </row>
    <row r="127" spans="1:38" ht="15" thickBot="1" x14ac:dyDescent="0.25">
      <c r="A127" s="50" t="s">
        <v>417</v>
      </c>
      <c r="B127" s="50" t="s">
        <v>418</v>
      </c>
      <c r="C127" s="88">
        <v>2779</v>
      </c>
      <c r="D127" s="89" t="s">
        <v>811</v>
      </c>
      <c r="E127" s="266" t="s">
        <v>1869</v>
      </c>
      <c r="F127" s="123">
        <v>537498.96</v>
      </c>
      <c r="G127" s="123">
        <v>35200</v>
      </c>
      <c r="H127" s="123">
        <v>27888.67</v>
      </c>
      <c r="I127" s="266">
        <v>285756.21999999997</v>
      </c>
      <c r="J127" s="266">
        <v>218753.54</v>
      </c>
      <c r="K127" s="276">
        <v>0</v>
      </c>
      <c r="L127" s="276">
        <v>97056.7</v>
      </c>
      <c r="N127" s="276">
        <v>30.84</v>
      </c>
      <c r="O127" s="266">
        <v>123005</v>
      </c>
      <c r="P127" s="266">
        <v>439121.15</v>
      </c>
      <c r="Q127" s="266">
        <v>8370</v>
      </c>
      <c r="S127" s="100">
        <v>1356694.21</v>
      </c>
      <c r="U127" s="100">
        <v>1109.54</v>
      </c>
      <c r="W127" s="100">
        <v>1260939</v>
      </c>
      <c r="X127" s="100">
        <v>231600</v>
      </c>
      <c r="Y127" s="124">
        <v>1680309</v>
      </c>
      <c r="AB127" s="124">
        <v>523129.91</v>
      </c>
      <c r="AC127" s="124">
        <v>98240.89</v>
      </c>
      <c r="AF127" s="124">
        <v>60000</v>
      </c>
      <c r="AG127" s="99">
        <f t="shared" si="7"/>
        <v>600587.63</v>
      </c>
      <c r="AH127" s="63">
        <f t="shared" si="8"/>
        <v>97087.54</v>
      </c>
      <c r="AI127" s="64">
        <f t="shared" si="9"/>
        <v>503500.09</v>
      </c>
      <c r="AJ127" s="60">
        <f t="shared" si="10"/>
        <v>2850342.75</v>
      </c>
      <c r="AK127" s="59">
        <f t="shared" si="11"/>
        <v>2361679.8000000003</v>
      </c>
      <c r="AL127" s="69">
        <f t="shared" si="12"/>
        <v>488662.94999999972</v>
      </c>
    </row>
    <row r="128" spans="1:38" ht="15" thickBot="1" x14ac:dyDescent="0.25">
      <c r="A128" s="50" t="s">
        <v>417</v>
      </c>
      <c r="B128" s="50" t="s">
        <v>418</v>
      </c>
      <c r="C128" s="88">
        <v>5936</v>
      </c>
      <c r="D128" s="89" t="s">
        <v>812</v>
      </c>
      <c r="E128" s="266" t="s">
        <v>1871</v>
      </c>
      <c r="F128" s="123">
        <v>497895.92</v>
      </c>
      <c r="G128" s="123">
        <v>71700</v>
      </c>
      <c r="H128" s="123">
        <v>8508</v>
      </c>
      <c r="I128" s="266">
        <v>5272210.0599999996</v>
      </c>
      <c r="J128" s="266">
        <v>107696.94</v>
      </c>
      <c r="K128" s="276">
        <v>0</v>
      </c>
      <c r="L128" s="276">
        <v>261300.21</v>
      </c>
      <c r="N128" s="276">
        <v>67.72</v>
      </c>
      <c r="O128" s="266">
        <v>58620</v>
      </c>
      <c r="P128" s="266">
        <v>5616660</v>
      </c>
      <c r="Q128" s="266">
        <v>-37.299999999999997</v>
      </c>
      <c r="S128" s="100">
        <v>1794488.81</v>
      </c>
      <c r="U128" s="100">
        <v>838.25</v>
      </c>
      <c r="W128" s="100">
        <v>1500505.8</v>
      </c>
      <c r="X128" s="100">
        <v>570700</v>
      </c>
      <c r="Y128" s="124">
        <v>2329099.7999999998</v>
      </c>
      <c r="AB128" s="124">
        <v>538228.18000000005</v>
      </c>
      <c r="AC128" s="124">
        <v>441010.04</v>
      </c>
      <c r="AF128" s="124">
        <v>86000</v>
      </c>
      <c r="AG128" s="99">
        <f t="shared" si="7"/>
        <v>578103.91999999993</v>
      </c>
      <c r="AH128" s="63">
        <f t="shared" si="8"/>
        <v>261367.93</v>
      </c>
      <c r="AI128" s="64">
        <f t="shared" si="9"/>
        <v>316735.98999999993</v>
      </c>
      <c r="AJ128" s="60">
        <f t="shared" si="10"/>
        <v>3866532.8600000003</v>
      </c>
      <c r="AK128" s="59">
        <f t="shared" si="11"/>
        <v>3394338.02</v>
      </c>
      <c r="AL128" s="69">
        <f t="shared" si="12"/>
        <v>472194.84000000032</v>
      </c>
    </row>
    <row r="129" spans="1:38" ht="15" thickBot="1" x14ac:dyDescent="0.25">
      <c r="A129" s="50" t="s">
        <v>417</v>
      </c>
      <c r="B129" s="50" t="s">
        <v>418</v>
      </c>
      <c r="C129" s="88">
        <v>2905</v>
      </c>
      <c r="D129" s="89" t="s">
        <v>813</v>
      </c>
      <c r="E129" s="266" t="s">
        <v>1873</v>
      </c>
      <c r="F129" s="123">
        <v>553954</v>
      </c>
      <c r="G129" s="123">
        <v>149680</v>
      </c>
      <c r="H129" s="123">
        <v>0</v>
      </c>
      <c r="I129" s="266">
        <v>415273.78</v>
      </c>
      <c r="J129" s="266">
        <v>170963.05</v>
      </c>
      <c r="L129" s="276">
        <v>82795.95</v>
      </c>
      <c r="N129" s="276">
        <v>445.95</v>
      </c>
      <c r="O129" s="266">
        <v>155940</v>
      </c>
      <c r="P129" s="266">
        <v>809478.12</v>
      </c>
      <c r="Q129" s="266">
        <v>27955.13</v>
      </c>
      <c r="S129" s="100">
        <v>1022247.7</v>
      </c>
      <c r="T129" s="100">
        <v>21420</v>
      </c>
      <c r="U129" s="100">
        <v>1088.3399999999999</v>
      </c>
      <c r="W129" s="100">
        <v>820553.5</v>
      </c>
      <c r="X129" s="100">
        <v>224400</v>
      </c>
      <c r="Y129" s="124">
        <v>1363009.5</v>
      </c>
      <c r="AB129" s="124">
        <v>360187.22</v>
      </c>
      <c r="AC129" s="124">
        <v>59422.14</v>
      </c>
      <c r="AG129" s="99">
        <f t="shared" si="7"/>
        <v>703634</v>
      </c>
      <c r="AH129" s="63">
        <f t="shared" si="8"/>
        <v>83241.899999999994</v>
      </c>
      <c r="AI129" s="64">
        <f t="shared" si="9"/>
        <v>620392.1</v>
      </c>
      <c r="AJ129" s="60">
        <f t="shared" si="10"/>
        <v>2089709.54</v>
      </c>
      <c r="AK129" s="59">
        <f t="shared" si="11"/>
        <v>1782618.8599999999</v>
      </c>
      <c r="AL129" s="69">
        <f t="shared" si="12"/>
        <v>307090.68000000017</v>
      </c>
    </row>
    <row r="130" spans="1:38" ht="15" thickBot="1" x14ac:dyDescent="0.25">
      <c r="A130" s="50" t="s">
        <v>417</v>
      </c>
      <c r="B130" s="50" t="s">
        <v>418</v>
      </c>
      <c r="C130" s="88">
        <v>2680</v>
      </c>
      <c r="D130" s="89" t="s">
        <v>814</v>
      </c>
      <c r="E130" s="266" t="s">
        <v>1899</v>
      </c>
      <c r="F130" s="123">
        <v>250455.38</v>
      </c>
      <c r="G130" s="123">
        <v>36800</v>
      </c>
      <c r="H130" s="123">
        <v>10905.16</v>
      </c>
      <c r="I130" s="266">
        <v>501014.56</v>
      </c>
      <c r="J130" s="266">
        <v>70452.78</v>
      </c>
      <c r="K130" s="276">
        <v>0</v>
      </c>
      <c r="L130" s="276">
        <v>133363.68</v>
      </c>
      <c r="N130" s="276">
        <v>635.75</v>
      </c>
      <c r="O130" s="266">
        <v>37300</v>
      </c>
      <c r="P130" s="266">
        <v>898661.6</v>
      </c>
      <c r="Q130" s="266">
        <v>-16811.47</v>
      </c>
      <c r="S130" s="100">
        <v>789078.48</v>
      </c>
      <c r="U130" s="100">
        <v>623.35</v>
      </c>
      <c r="W130" s="100">
        <v>698793</v>
      </c>
      <c r="X130" s="100">
        <v>143900</v>
      </c>
      <c r="Y130" s="124">
        <v>1121813</v>
      </c>
      <c r="AB130" s="124">
        <v>544867.31000000006</v>
      </c>
      <c r="AC130" s="124">
        <v>124576.45</v>
      </c>
      <c r="AG130" s="99">
        <f t="shared" si="7"/>
        <v>298160.53999999998</v>
      </c>
      <c r="AH130" s="63">
        <f t="shared" si="8"/>
        <v>133999.43</v>
      </c>
      <c r="AI130" s="64">
        <f t="shared" si="9"/>
        <v>164161.10999999999</v>
      </c>
      <c r="AJ130" s="60">
        <f t="shared" si="10"/>
        <v>1632394.83</v>
      </c>
      <c r="AK130" s="59">
        <f t="shared" si="11"/>
        <v>1791256.76</v>
      </c>
      <c r="AL130" s="69">
        <f t="shared" si="12"/>
        <v>-158861.92999999993</v>
      </c>
    </row>
  </sheetData>
  <autoFilter ref="A1:AL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topLeftCell="Z1" zoomScale="50" zoomScaleNormal="50" workbookViewId="0">
      <selection activeCell="AD1" sqref="A1:AD1048576"/>
    </sheetView>
  </sheetViews>
  <sheetFormatPr defaultColWidth="9" defaultRowHeight="14.25" x14ac:dyDescent="0.2"/>
  <cols>
    <col min="1" max="1" width="39" style="56" bestFit="1" customWidth="1"/>
    <col min="2" max="2" width="32.125" style="123" bestFit="1" customWidth="1"/>
    <col min="3" max="3" width="31.25" style="123" bestFit="1" customWidth="1"/>
    <col min="4" max="4" width="23" style="123" bestFit="1" customWidth="1"/>
    <col min="5" max="5" width="22.75" style="123" bestFit="1" customWidth="1"/>
    <col min="6" max="7" width="14.875" style="56" bestFit="1" customWidth="1"/>
    <col min="8" max="8" width="16.875" style="276" bestFit="1" customWidth="1"/>
    <col min="9" max="9" width="19.125" style="276" bestFit="1" customWidth="1"/>
    <col min="10" max="10" width="18.375" style="276" bestFit="1" customWidth="1"/>
    <col min="11" max="11" width="20.375" style="276" bestFit="1" customWidth="1"/>
    <col min="12" max="12" width="22.625" style="56" bestFit="1" customWidth="1"/>
    <col min="13" max="13" width="26.75" style="56" bestFit="1" customWidth="1"/>
    <col min="14" max="14" width="26.875" style="56" bestFit="1" customWidth="1"/>
    <col min="15" max="15" width="17" style="56" bestFit="1" customWidth="1"/>
    <col min="16" max="16" width="43.125" style="100" bestFit="1" customWidth="1"/>
    <col min="17" max="17" width="43.875" style="100" bestFit="1" customWidth="1"/>
    <col min="18" max="18" width="28" style="100" bestFit="1" customWidth="1"/>
    <col min="19" max="19" width="37.5" style="100" bestFit="1" customWidth="1"/>
    <col min="20" max="20" width="53.375" style="100" bestFit="1" customWidth="1"/>
    <col min="21" max="21" width="54.875" style="100" bestFit="1" customWidth="1"/>
    <col min="22" max="22" width="19.375" style="100" bestFit="1" customWidth="1"/>
    <col min="23" max="23" width="25.75" style="124" bestFit="1" customWidth="1"/>
    <col min="24" max="24" width="24.125" style="124" bestFit="1" customWidth="1"/>
    <col min="25" max="25" width="41.25" style="124" bestFit="1" customWidth="1"/>
    <col min="26" max="26" width="29.875" style="124" bestFit="1" customWidth="1"/>
    <col min="27" max="27" width="32.125" style="124" bestFit="1" customWidth="1"/>
    <col min="28" max="28" width="32.375" style="124" bestFit="1" customWidth="1"/>
    <col min="29" max="29" width="34.25" style="124" bestFit="1" customWidth="1"/>
    <col min="30" max="30" width="33.125" style="124" bestFit="1" customWidth="1"/>
    <col min="31" max="16384" width="9" style="266"/>
  </cols>
  <sheetData>
    <row r="1" spans="1:30" x14ac:dyDescent="0.2">
      <c r="A1" s="56" t="s">
        <v>590</v>
      </c>
      <c r="B1" s="123" t="s">
        <v>1437</v>
      </c>
      <c r="C1" s="123" t="s">
        <v>1438</v>
      </c>
      <c r="D1" s="123" t="s">
        <v>1439</v>
      </c>
      <c r="E1" s="123" t="s">
        <v>1440</v>
      </c>
      <c r="F1" s="56" t="s">
        <v>1441</v>
      </c>
      <c r="G1" s="56" t="s">
        <v>1442</v>
      </c>
      <c r="H1" s="276" t="s">
        <v>1444</v>
      </c>
      <c r="I1" s="276" t="s">
        <v>1445</v>
      </c>
      <c r="J1" s="276" t="s">
        <v>1446</v>
      </c>
      <c r="K1" s="276" t="s">
        <v>1447</v>
      </c>
      <c r="L1" s="56" t="s">
        <v>1448</v>
      </c>
      <c r="M1" s="56" t="s">
        <v>1449</v>
      </c>
      <c r="N1" s="56" t="s">
        <v>1450</v>
      </c>
      <c r="O1" s="56" t="s">
        <v>1451</v>
      </c>
      <c r="P1" s="100" t="s">
        <v>1452</v>
      </c>
      <c r="Q1" s="100" t="s">
        <v>1453</v>
      </c>
      <c r="R1" s="100" t="s">
        <v>1454</v>
      </c>
      <c r="S1" s="100" t="s">
        <v>1455</v>
      </c>
      <c r="T1" s="100" t="s">
        <v>1568</v>
      </c>
      <c r="U1" s="100" t="s">
        <v>1456</v>
      </c>
      <c r="V1" s="100" t="s">
        <v>1457</v>
      </c>
      <c r="W1" s="124" t="s">
        <v>1458</v>
      </c>
      <c r="X1" s="124" t="s">
        <v>1569</v>
      </c>
      <c r="Y1" s="124" t="s">
        <v>1459</v>
      </c>
      <c r="Z1" s="124" t="s">
        <v>1460</v>
      </c>
      <c r="AA1" s="124" t="s">
        <v>1461</v>
      </c>
      <c r="AB1" s="124" t="s">
        <v>1462</v>
      </c>
      <c r="AC1" s="124" t="s">
        <v>1571</v>
      </c>
      <c r="AD1" s="124" t="s">
        <v>1464</v>
      </c>
    </row>
    <row r="2" spans="1:30" x14ac:dyDescent="0.2">
      <c r="A2" s="56" t="s">
        <v>591</v>
      </c>
      <c r="B2" s="123" t="s">
        <v>1465</v>
      </c>
      <c r="C2" s="123" t="s">
        <v>1466</v>
      </c>
      <c r="D2" s="123" t="s">
        <v>1467</v>
      </c>
      <c r="E2" s="123" t="s">
        <v>1468</v>
      </c>
      <c r="F2" s="56" t="s">
        <v>1469</v>
      </c>
      <c r="G2" s="56" t="s">
        <v>1470</v>
      </c>
      <c r="H2" s="276" t="s">
        <v>1472</v>
      </c>
      <c r="I2" s="276" t="s">
        <v>1473</v>
      </c>
      <c r="J2" s="276" t="s">
        <v>1474</v>
      </c>
      <c r="K2" s="276" t="s">
        <v>1475</v>
      </c>
      <c r="L2" s="56" t="s">
        <v>1476</v>
      </c>
      <c r="M2" s="56" t="s">
        <v>1477</v>
      </c>
      <c r="N2" s="56" t="s">
        <v>1478</v>
      </c>
      <c r="O2" s="56" t="s">
        <v>1479</v>
      </c>
      <c r="P2" s="100" t="s">
        <v>1480</v>
      </c>
      <c r="Q2" s="100" t="s">
        <v>1481</v>
      </c>
      <c r="R2" s="100" t="s">
        <v>1482</v>
      </c>
      <c r="S2" s="100" t="s">
        <v>1483</v>
      </c>
      <c r="T2" s="100" t="s">
        <v>1573</v>
      </c>
      <c r="U2" s="100" t="s">
        <v>1484</v>
      </c>
      <c r="V2" s="100" t="s">
        <v>1485</v>
      </c>
      <c r="W2" s="124" t="s">
        <v>1486</v>
      </c>
      <c r="X2" s="124" t="s">
        <v>1574</v>
      </c>
      <c r="Y2" s="124" t="s">
        <v>1487</v>
      </c>
      <c r="Z2" s="124" t="s">
        <v>1488</v>
      </c>
      <c r="AA2" s="124" t="s">
        <v>1489</v>
      </c>
      <c r="AB2" s="124" t="s">
        <v>1490</v>
      </c>
      <c r="AC2" s="124" t="s">
        <v>1576</v>
      </c>
      <c r="AD2" s="124" t="s">
        <v>1492</v>
      </c>
    </row>
    <row r="3" spans="1:30" x14ac:dyDescent="0.2">
      <c r="A3" s="56" t="s">
        <v>592</v>
      </c>
      <c r="B3" s="123">
        <v>33129929.649999999</v>
      </c>
      <c r="C3" s="123">
        <v>5031017.43</v>
      </c>
      <c r="D3" s="123">
        <v>3455287.36</v>
      </c>
      <c r="E3" s="123">
        <v>75.42</v>
      </c>
      <c r="F3" s="56">
        <v>76175575.989999995</v>
      </c>
      <c r="G3" s="56">
        <v>37756794.460000001</v>
      </c>
      <c r="H3" s="276">
        <v>467661.1</v>
      </c>
      <c r="I3" s="276">
        <v>1700783.99</v>
      </c>
      <c r="J3" s="276">
        <v>13000</v>
      </c>
      <c r="K3" s="276">
        <v>4200192.6399999997</v>
      </c>
      <c r="L3" s="56">
        <v>373241.95</v>
      </c>
      <c r="M3" s="56">
        <v>-123447658.81</v>
      </c>
      <c r="N3" s="56">
        <v>130947705.92</v>
      </c>
      <c r="O3" s="56">
        <v>126626131.06999999</v>
      </c>
      <c r="P3" s="100">
        <v>15.35</v>
      </c>
      <c r="Q3" s="100">
        <v>110448959.67</v>
      </c>
      <c r="R3" s="100">
        <v>17265979.93</v>
      </c>
      <c r="S3" s="100">
        <v>68556.12</v>
      </c>
      <c r="T3" s="100">
        <v>4150</v>
      </c>
      <c r="U3" s="100">
        <v>124501919.84</v>
      </c>
      <c r="V3" s="100">
        <v>16345237.09</v>
      </c>
      <c r="W3" s="124">
        <v>158488701.68000001</v>
      </c>
      <c r="X3" s="124">
        <v>1530</v>
      </c>
      <c r="Y3" s="124">
        <v>284821</v>
      </c>
      <c r="Z3" s="124">
        <v>413494.6</v>
      </c>
      <c r="AA3" s="124">
        <v>68393767.890000001</v>
      </c>
      <c r="AB3" s="124">
        <v>21000093.719999999</v>
      </c>
      <c r="AC3" s="124">
        <v>27</v>
      </c>
      <c r="AD3" s="124">
        <v>1452168.15</v>
      </c>
    </row>
    <row r="4" spans="1:30" x14ac:dyDescent="0.2">
      <c r="A4" s="56" t="s">
        <v>1903</v>
      </c>
      <c r="B4" s="123">
        <v>661215.24</v>
      </c>
      <c r="D4" s="123">
        <v>47539</v>
      </c>
      <c r="E4" s="123">
        <v>0</v>
      </c>
      <c r="F4" s="56">
        <v>9</v>
      </c>
      <c r="G4" s="56">
        <v>38957</v>
      </c>
      <c r="H4" s="276">
        <v>24040</v>
      </c>
      <c r="I4" s="276">
        <v>18350.810000000001</v>
      </c>
      <c r="K4" s="276">
        <v>37425.040000000001</v>
      </c>
      <c r="N4" s="56">
        <v>-66551.03</v>
      </c>
      <c r="O4" s="56">
        <v>560321.12</v>
      </c>
      <c r="R4" s="100">
        <v>5000</v>
      </c>
      <c r="U4" s="100">
        <v>2987382</v>
      </c>
      <c r="V4" s="100">
        <v>1182035.25</v>
      </c>
      <c r="W4" s="124">
        <v>2994362</v>
      </c>
      <c r="X4" s="124">
        <v>1530</v>
      </c>
      <c r="Z4" s="124">
        <v>24951</v>
      </c>
      <c r="AA4" s="124">
        <v>979439.95</v>
      </c>
    </row>
    <row r="5" spans="1:30" x14ac:dyDescent="0.2">
      <c r="A5" s="56" t="s">
        <v>1904</v>
      </c>
      <c r="B5" s="123">
        <v>0.32</v>
      </c>
      <c r="D5" s="123">
        <v>19500</v>
      </c>
      <c r="E5" s="123">
        <v>0</v>
      </c>
      <c r="F5" s="56">
        <v>111559.55</v>
      </c>
      <c r="G5" s="56">
        <v>24978.11</v>
      </c>
      <c r="K5" s="276">
        <v>0.32</v>
      </c>
      <c r="N5" s="56">
        <v>-1738629.24</v>
      </c>
      <c r="O5" s="56">
        <v>2026803.02</v>
      </c>
      <c r="U5" s="100">
        <v>1781648.84</v>
      </c>
      <c r="V5" s="100">
        <v>583080.98</v>
      </c>
      <c r="W5" s="124">
        <v>1805148.84</v>
      </c>
      <c r="AA5" s="124">
        <v>555248.98</v>
      </c>
      <c r="AB5" s="124">
        <v>136468.12</v>
      </c>
    </row>
    <row r="6" spans="1:30" x14ac:dyDescent="0.2">
      <c r="A6" s="56" t="s">
        <v>1905</v>
      </c>
      <c r="B6" s="123">
        <v>690424.46</v>
      </c>
      <c r="D6" s="123">
        <v>81598</v>
      </c>
      <c r="E6" s="123">
        <v>0</v>
      </c>
      <c r="F6" s="56">
        <v>2762197.67</v>
      </c>
      <c r="G6" s="56">
        <v>13365.64</v>
      </c>
      <c r="H6" s="276">
        <v>0</v>
      </c>
      <c r="I6" s="276">
        <v>8245.2000000000007</v>
      </c>
      <c r="K6" s="276">
        <v>690406.41</v>
      </c>
      <c r="N6" s="56">
        <v>2244968.71</v>
      </c>
      <c r="O6" s="56">
        <v>716949.66</v>
      </c>
      <c r="S6" s="100">
        <v>18.05</v>
      </c>
      <c r="U6" s="100">
        <v>2158109.02</v>
      </c>
      <c r="V6" s="100">
        <v>496047.87</v>
      </c>
      <c r="W6" s="124">
        <v>2187469.02</v>
      </c>
      <c r="Z6" s="124">
        <v>9417</v>
      </c>
      <c r="AA6" s="124">
        <v>422774.53</v>
      </c>
      <c r="AB6" s="124">
        <v>147498.6</v>
      </c>
    </row>
    <row r="7" spans="1:30" x14ac:dyDescent="0.2">
      <c r="A7" s="56" t="s">
        <v>1906</v>
      </c>
      <c r="B7" s="123">
        <v>12.95</v>
      </c>
      <c r="D7" s="123">
        <v>54336.93</v>
      </c>
      <c r="E7" s="123">
        <v>0</v>
      </c>
      <c r="F7" s="56">
        <v>2966735.34</v>
      </c>
      <c r="G7" s="56">
        <v>425089.27</v>
      </c>
      <c r="H7" s="276">
        <v>0</v>
      </c>
      <c r="I7" s="276">
        <v>4538.26</v>
      </c>
      <c r="K7" s="276">
        <v>6.91</v>
      </c>
      <c r="N7" s="56">
        <v>2601053.7799999998</v>
      </c>
      <c r="O7" s="56">
        <v>550717.67000000004</v>
      </c>
      <c r="S7" s="100">
        <v>6.04</v>
      </c>
      <c r="U7" s="100">
        <v>1230848.1000000001</v>
      </c>
      <c r="V7" s="100">
        <v>1104301.0900000001</v>
      </c>
      <c r="W7" s="124">
        <v>1260748.1000000001</v>
      </c>
      <c r="Z7" s="124">
        <v>26298</v>
      </c>
      <c r="AA7" s="124">
        <v>415267.87</v>
      </c>
      <c r="AB7" s="124">
        <v>342983.39</v>
      </c>
    </row>
    <row r="8" spans="1:30" x14ac:dyDescent="0.2">
      <c r="A8" s="56" t="s">
        <v>1907</v>
      </c>
      <c r="B8" s="123">
        <v>313714.94</v>
      </c>
      <c r="C8" s="123">
        <v>56450</v>
      </c>
      <c r="D8" s="123">
        <v>25341</v>
      </c>
      <c r="E8" s="123">
        <v>0</v>
      </c>
      <c r="F8" s="56">
        <v>414545.31</v>
      </c>
      <c r="G8" s="56">
        <v>191738.81</v>
      </c>
      <c r="H8" s="276">
        <v>10210</v>
      </c>
      <c r="I8" s="276">
        <v>5143.75</v>
      </c>
      <c r="K8" s="276">
        <v>94000</v>
      </c>
      <c r="N8" s="56">
        <v>-1401932.9</v>
      </c>
      <c r="O8" s="56">
        <v>2257089.6800000002</v>
      </c>
      <c r="R8" s="100">
        <v>371244.92</v>
      </c>
      <c r="U8" s="100">
        <v>1051852.8500000001</v>
      </c>
      <c r="V8" s="100">
        <v>443872.37</v>
      </c>
      <c r="W8" s="124">
        <v>1079352.8500000001</v>
      </c>
      <c r="AA8" s="124">
        <v>525008.1</v>
      </c>
      <c r="AB8" s="124">
        <v>220619.66</v>
      </c>
    </row>
    <row r="9" spans="1:30" x14ac:dyDescent="0.2">
      <c r="A9" s="56" t="s">
        <v>1908</v>
      </c>
      <c r="B9" s="123">
        <v>7994.58</v>
      </c>
      <c r="D9" s="123">
        <v>0</v>
      </c>
      <c r="E9" s="123">
        <v>75.42</v>
      </c>
      <c r="F9" s="56">
        <v>4042431.61</v>
      </c>
      <c r="G9" s="56">
        <v>364947.37</v>
      </c>
      <c r="H9" s="276">
        <v>16070</v>
      </c>
      <c r="I9" s="276">
        <v>2023.62</v>
      </c>
      <c r="K9" s="276">
        <v>0</v>
      </c>
      <c r="N9" s="56">
        <v>4160145.27</v>
      </c>
      <c r="O9" s="56">
        <v>253201</v>
      </c>
      <c r="Q9" s="100">
        <v>22840</v>
      </c>
      <c r="U9" s="100">
        <v>1097434.5</v>
      </c>
      <c r="V9" s="100">
        <v>635681.48</v>
      </c>
      <c r="W9" s="124">
        <v>1116084.5</v>
      </c>
      <c r="Z9" s="124">
        <v>39842</v>
      </c>
      <c r="AA9" s="124">
        <v>302713.09999999998</v>
      </c>
      <c r="AB9" s="124">
        <v>313307.28999999998</v>
      </c>
    </row>
    <row r="10" spans="1:30" x14ac:dyDescent="0.2">
      <c r="A10" s="56" t="s">
        <v>1909</v>
      </c>
      <c r="B10" s="123">
        <v>295635.40999999997</v>
      </c>
      <c r="D10" s="123">
        <v>11820</v>
      </c>
      <c r="E10" s="123">
        <v>0</v>
      </c>
      <c r="F10" s="56">
        <v>3434476.02</v>
      </c>
      <c r="G10" s="56">
        <v>3</v>
      </c>
      <c r="K10" s="276">
        <v>295600</v>
      </c>
      <c r="N10" s="56">
        <v>2598603.14</v>
      </c>
      <c r="P10" s="100">
        <v>15.35</v>
      </c>
      <c r="S10" s="100">
        <v>19.920000000000002</v>
      </c>
      <c r="U10" s="100">
        <v>1003583</v>
      </c>
      <c r="V10" s="100">
        <v>1254044.81</v>
      </c>
      <c r="W10" s="124">
        <v>1008293</v>
      </c>
      <c r="Z10" s="124">
        <v>23325</v>
      </c>
      <c r="AA10" s="124">
        <v>264689.81</v>
      </c>
      <c r="AB10" s="124">
        <v>113623.98</v>
      </c>
    </row>
    <row r="11" spans="1:30" x14ac:dyDescent="0.2">
      <c r="A11" s="56" t="s">
        <v>1910</v>
      </c>
      <c r="B11" s="123">
        <v>3200</v>
      </c>
      <c r="D11" s="123">
        <v>0</v>
      </c>
      <c r="E11" s="123">
        <v>0</v>
      </c>
      <c r="F11" s="56">
        <v>857376</v>
      </c>
      <c r="G11" s="56">
        <v>225304.07</v>
      </c>
      <c r="K11" s="276">
        <v>0</v>
      </c>
      <c r="N11" s="56">
        <v>401061.08</v>
      </c>
      <c r="O11" s="56">
        <v>99610.62</v>
      </c>
      <c r="U11" s="100">
        <v>460414.5</v>
      </c>
      <c r="V11" s="100">
        <v>1417158.33</v>
      </c>
      <c r="W11" s="124">
        <v>469462.5</v>
      </c>
      <c r="Z11" s="124">
        <v>23128</v>
      </c>
      <c r="AA11" s="124">
        <v>524407.32999999996</v>
      </c>
      <c r="AB11" s="124">
        <v>275366.63</v>
      </c>
    </row>
    <row r="12" spans="1:30" x14ac:dyDescent="0.2">
      <c r="A12" s="56" t="s">
        <v>1911</v>
      </c>
      <c r="B12" s="123">
        <v>183429.38</v>
      </c>
      <c r="C12" s="123">
        <v>0</v>
      </c>
      <c r="D12" s="123">
        <v>27658.28</v>
      </c>
      <c r="F12" s="56">
        <v>1369128.84</v>
      </c>
      <c r="G12" s="56">
        <v>512232.63</v>
      </c>
      <c r="H12" s="276">
        <v>0</v>
      </c>
      <c r="I12" s="276">
        <v>9240</v>
      </c>
      <c r="K12" s="276">
        <v>0</v>
      </c>
      <c r="N12" s="56">
        <v>38637.58</v>
      </c>
      <c r="O12" s="56">
        <v>685585.33</v>
      </c>
      <c r="Q12" s="100">
        <v>873142.85</v>
      </c>
      <c r="R12" s="100">
        <v>285027</v>
      </c>
      <c r="S12" s="100">
        <v>1035.6099999999999</v>
      </c>
      <c r="U12" s="100">
        <v>2662702</v>
      </c>
      <c r="V12" s="100">
        <v>156600</v>
      </c>
      <c r="W12" s="124">
        <v>2774545.6</v>
      </c>
      <c r="AA12" s="124">
        <v>707372.95</v>
      </c>
      <c r="AB12" s="124">
        <v>336665.28</v>
      </c>
    </row>
    <row r="13" spans="1:30" x14ac:dyDescent="0.2">
      <c r="A13" s="56" t="s">
        <v>1912</v>
      </c>
      <c r="B13" s="123">
        <v>150824.34</v>
      </c>
      <c r="C13" s="123">
        <v>40931.4</v>
      </c>
      <c r="D13" s="123">
        <v>184556.61</v>
      </c>
      <c r="F13" s="56">
        <v>448795.04</v>
      </c>
      <c r="G13" s="56">
        <v>290057.71999999997</v>
      </c>
      <c r="H13" s="276">
        <v>14200</v>
      </c>
      <c r="I13" s="276">
        <v>7700</v>
      </c>
      <c r="N13" s="56">
        <v>81467.539999999994</v>
      </c>
      <c r="O13" s="56">
        <v>1517319.83</v>
      </c>
      <c r="Q13" s="100">
        <v>790426.77</v>
      </c>
      <c r="R13" s="100">
        <v>172900</v>
      </c>
      <c r="S13" s="100">
        <v>550.11</v>
      </c>
      <c r="U13" s="100">
        <v>2191076.64</v>
      </c>
      <c r="V13" s="100">
        <v>14400</v>
      </c>
      <c r="W13" s="124">
        <v>2205476.64</v>
      </c>
      <c r="AA13" s="124">
        <v>649326.06999999995</v>
      </c>
      <c r="AB13" s="124">
        <v>219014</v>
      </c>
    </row>
    <row r="14" spans="1:30" x14ac:dyDescent="0.2">
      <c r="A14" s="56" t="s">
        <v>1913</v>
      </c>
      <c r="B14" s="123">
        <v>384540.14</v>
      </c>
      <c r="C14" s="123">
        <v>286645.15999999997</v>
      </c>
      <c r="D14" s="123">
        <v>27399.73</v>
      </c>
      <c r="F14" s="56">
        <v>1086089</v>
      </c>
      <c r="G14" s="56">
        <v>434638.83</v>
      </c>
      <c r="H14" s="276">
        <v>0</v>
      </c>
      <c r="I14" s="276">
        <v>7565.97</v>
      </c>
      <c r="K14" s="276">
        <v>94500</v>
      </c>
      <c r="N14" s="56">
        <v>44226</v>
      </c>
      <c r="O14" s="56">
        <v>1326846.8</v>
      </c>
      <c r="Q14" s="100">
        <v>1089293.6599999999</v>
      </c>
      <c r="R14" s="100">
        <v>191400</v>
      </c>
      <c r="S14" s="100">
        <v>339.76</v>
      </c>
      <c r="U14" s="100">
        <v>1239483.22</v>
      </c>
      <c r="V14" s="100">
        <v>1500</v>
      </c>
      <c r="W14" s="124">
        <v>1338553.22</v>
      </c>
      <c r="AA14" s="124">
        <v>811686.14</v>
      </c>
      <c r="AB14" s="124">
        <v>300528.24</v>
      </c>
    </row>
    <row r="15" spans="1:30" x14ac:dyDescent="0.2">
      <c r="A15" s="56" t="s">
        <v>1914</v>
      </c>
      <c r="B15" s="123">
        <v>131464.82</v>
      </c>
      <c r="C15" s="123">
        <v>60278.94</v>
      </c>
      <c r="D15" s="123">
        <v>87600</v>
      </c>
      <c r="F15" s="56">
        <v>148281.76</v>
      </c>
      <c r="G15" s="56">
        <v>374425.1</v>
      </c>
      <c r="H15" s="276">
        <v>0</v>
      </c>
      <c r="I15" s="276">
        <v>2600</v>
      </c>
      <c r="N15" s="56">
        <v>42860</v>
      </c>
      <c r="O15" s="56">
        <v>1336486.2</v>
      </c>
      <c r="Q15" s="100">
        <v>1349641.24</v>
      </c>
      <c r="R15" s="100">
        <v>157160</v>
      </c>
      <c r="S15" s="100">
        <v>1019.42</v>
      </c>
      <c r="U15" s="100">
        <v>2617701.1</v>
      </c>
      <c r="V15" s="100">
        <v>12000</v>
      </c>
      <c r="W15" s="124">
        <v>2918031.3</v>
      </c>
      <c r="AA15" s="124">
        <v>745959.21</v>
      </c>
      <c r="AB15" s="124">
        <v>221774.35</v>
      </c>
      <c r="AC15" s="124">
        <v>3</v>
      </c>
      <c r="AD15" s="124">
        <v>205000</v>
      </c>
    </row>
    <row r="16" spans="1:30" x14ac:dyDescent="0.2">
      <c r="A16" s="56" t="s">
        <v>1915</v>
      </c>
      <c r="B16" s="123">
        <v>157773.66</v>
      </c>
      <c r="C16" s="123">
        <v>76589.45</v>
      </c>
      <c r="D16" s="123">
        <v>87563.67</v>
      </c>
      <c r="F16" s="56">
        <v>1157291</v>
      </c>
      <c r="G16" s="56">
        <v>626758.77</v>
      </c>
      <c r="H16" s="276">
        <v>100000</v>
      </c>
      <c r="I16" s="276">
        <v>7000</v>
      </c>
      <c r="N16" s="56">
        <v>160923.57999999999</v>
      </c>
      <c r="O16" s="56">
        <v>2146839.4900000002</v>
      </c>
      <c r="Q16" s="100">
        <v>1383952.64</v>
      </c>
      <c r="R16" s="100">
        <v>297600</v>
      </c>
      <c r="S16" s="100">
        <v>399.65</v>
      </c>
      <c r="U16" s="100">
        <v>2634310.6</v>
      </c>
      <c r="V16" s="100">
        <v>9000</v>
      </c>
      <c r="W16" s="124">
        <v>3156706.4</v>
      </c>
      <c r="AA16" s="124">
        <v>816809.61</v>
      </c>
      <c r="AB16" s="124">
        <v>383614.23</v>
      </c>
    </row>
    <row r="17" spans="1:30" x14ac:dyDescent="0.2">
      <c r="A17" s="56" t="s">
        <v>1916</v>
      </c>
      <c r="B17" s="123">
        <v>679910.43</v>
      </c>
      <c r="C17" s="123">
        <v>0</v>
      </c>
      <c r="D17" s="123">
        <v>106187.73</v>
      </c>
      <c r="F17" s="56">
        <v>222904.41</v>
      </c>
      <c r="G17" s="56">
        <v>349152.31</v>
      </c>
      <c r="H17" s="276">
        <v>7500</v>
      </c>
      <c r="N17" s="56">
        <v>85483.29</v>
      </c>
      <c r="O17" s="56">
        <v>1602780.76</v>
      </c>
      <c r="Q17" s="100">
        <v>1210531.07</v>
      </c>
      <c r="R17" s="100">
        <v>348050</v>
      </c>
      <c r="S17" s="100">
        <v>1088.47</v>
      </c>
      <c r="U17" s="100">
        <v>1717929.2</v>
      </c>
      <c r="V17" s="100">
        <v>54950</v>
      </c>
      <c r="W17" s="124">
        <v>2400068.6</v>
      </c>
      <c r="AA17" s="124">
        <v>436141.84</v>
      </c>
      <c r="AB17" s="124">
        <v>191727.42</v>
      </c>
      <c r="AD17" s="124">
        <v>3600</v>
      </c>
    </row>
    <row r="18" spans="1:30" x14ac:dyDescent="0.2">
      <c r="A18" s="56" t="s">
        <v>1917</v>
      </c>
      <c r="B18" s="123">
        <v>334388.25</v>
      </c>
      <c r="C18" s="123">
        <v>0</v>
      </c>
      <c r="D18" s="123">
        <v>28182.7</v>
      </c>
      <c r="F18" s="56">
        <v>545122.97</v>
      </c>
      <c r="G18" s="56">
        <v>2981723.87</v>
      </c>
      <c r="H18" s="276">
        <v>19800</v>
      </c>
      <c r="I18" s="276">
        <v>7744.72</v>
      </c>
      <c r="N18" s="56">
        <v>37609.11</v>
      </c>
      <c r="O18" s="56">
        <v>2036704.82</v>
      </c>
      <c r="Q18" s="100">
        <v>842135.72</v>
      </c>
      <c r="R18" s="100">
        <v>175000</v>
      </c>
      <c r="S18" s="100">
        <v>688.04</v>
      </c>
      <c r="U18" s="100">
        <v>1855875.9</v>
      </c>
      <c r="V18" s="100">
        <v>3166000</v>
      </c>
      <c r="W18" s="124">
        <v>1859475.9</v>
      </c>
      <c r="AA18" s="124">
        <v>705176.84</v>
      </c>
      <c r="AB18" s="124">
        <v>694170.06</v>
      </c>
      <c r="AD18" s="124">
        <v>2500</v>
      </c>
    </row>
    <row r="19" spans="1:30" x14ac:dyDescent="0.2">
      <c r="A19" s="56" t="s">
        <v>1918</v>
      </c>
      <c r="B19" s="123">
        <v>155749.04999999999</v>
      </c>
      <c r="C19" s="123">
        <v>0</v>
      </c>
      <c r="D19" s="123">
        <v>68378.559999999998</v>
      </c>
      <c r="F19" s="56">
        <v>1264467.03</v>
      </c>
      <c r="G19" s="56">
        <v>863417.93</v>
      </c>
      <c r="H19" s="276">
        <v>4815.1000000000004</v>
      </c>
      <c r="I19" s="276">
        <v>7000</v>
      </c>
      <c r="N19" s="56">
        <v>35762.949999999997</v>
      </c>
      <c r="O19" s="56">
        <v>118427.08</v>
      </c>
      <c r="Q19" s="100">
        <v>1042748.84</v>
      </c>
      <c r="R19" s="100">
        <v>85000</v>
      </c>
      <c r="S19" s="100">
        <v>1127.55</v>
      </c>
      <c r="U19" s="100">
        <v>971000</v>
      </c>
      <c r="V19" s="100">
        <v>2000</v>
      </c>
      <c r="W19" s="124">
        <v>973000</v>
      </c>
      <c r="AA19" s="124">
        <v>807524.03</v>
      </c>
      <c r="AB19" s="124">
        <v>390010.68</v>
      </c>
      <c r="AD19" s="124">
        <v>32000</v>
      </c>
    </row>
    <row r="20" spans="1:30" x14ac:dyDescent="0.2">
      <c r="A20" s="56" t="s">
        <v>1919</v>
      </c>
      <c r="B20" s="123">
        <v>195258.44</v>
      </c>
      <c r="C20" s="123">
        <v>178794.2</v>
      </c>
      <c r="D20" s="123">
        <v>70083.48</v>
      </c>
      <c r="F20" s="56">
        <v>212273.14</v>
      </c>
      <c r="G20" s="56">
        <v>361521.65</v>
      </c>
      <c r="H20" s="276">
        <v>0</v>
      </c>
      <c r="I20" s="276">
        <v>7800</v>
      </c>
      <c r="K20" s="276">
        <v>0</v>
      </c>
      <c r="N20" s="56">
        <v>100971</v>
      </c>
      <c r="O20" s="56">
        <v>1863971.92</v>
      </c>
      <c r="Q20" s="100">
        <v>1983086.26</v>
      </c>
      <c r="R20" s="100">
        <v>294604</v>
      </c>
      <c r="S20" s="100">
        <v>740.62</v>
      </c>
      <c r="U20" s="100">
        <v>1046320</v>
      </c>
      <c r="V20" s="100">
        <v>29700</v>
      </c>
      <c r="W20" s="124">
        <v>1683622.2</v>
      </c>
      <c r="AA20" s="124">
        <v>1048128.11</v>
      </c>
      <c r="AB20" s="124">
        <v>247879.78</v>
      </c>
      <c r="AD20" s="124">
        <v>85100</v>
      </c>
    </row>
    <row r="21" spans="1:30" x14ac:dyDescent="0.2">
      <c r="A21" s="56" t="s">
        <v>1920</v>
      </c>
      <c r="B21" s="123">
        <v>348045.79</v>
      </c>
      <c r="C21" s="123">
        <v>20217.099999999999</v>
      </c>
      <c r="D21" s="123">
        <v>125021.73</v>
      </c>
      <c r="F21" s="56">
        <v>798036.2</v>
      </c>
      <c r="G21" s="56">
        <v>2524962.67</v>
      </c>
      <c r="H21" s="276">
        <v>0</v>
      </c>
      <c r="I21" s="276">
        <v>7000</v>
      </c>
      <c r="K21" s="276">
        <v>0</v>
      </c>
      <c r="N21" s="56">
        <v>247503.08</v>
      </c>
      <c r="O21" s="56">
        <v>2519990.75</v>
      </c>
      <c r="Q21" s="100">
        <v>4059463.55</v>
      </c>
      <c r="R21" s="100">
        <v>141000</v>
      </c>
      <c r="S21" s="100">
        <v>1200.43</v>
      </c>
      <c r="U21" s="100">
        <v>1914939</v>
      </c>
      <c r="V21" s="100">
        <v>18400</v>
      </c>
      <c r="W21" s="124">
        <v>2491069</v>
      </c>
      <c r="AA21" s="124">
        <v>1198475.22</v>
      </c>
      <c r="AB21" s="124">
        <v>574277.47</v>
      </c>
      <c r="AD21" s="124">
        <v>10000</v>
      </c>
    </row>
    <row r="22" spans="1:30" x14ac:dyDescent="0.2">
      <c r="A22" s="56" t="s">
        <v>1921</v>
      </c>
      <c r="B22" s="123">
        <v>718885.03</v>
      </c>
      <c r="C22" s="123">
        <v>43466.46</v>
      </c>
      <c r="D22" s="123">
        <v>13900</v>
      </c>
      <c r="F22" s="56">
        <v>862207.18</v>
      </c>
      <c r="G22" s="56">
        <v>779880.95</v>
      </c>
      <c r="H22" s="276">
        <v>0</v>
      </c>
      <c r="O22" s="56">
        <v>4994895.4800000004</v>
      </c>
      <c r="Q22" s="100">
        <v>1054445.7</v>
      </c>
      <c r="R22" s="100">
        <v>253822</v>
      </c>
      <c r="S22" s="100">
        <v>1664.57</v>
      </c>
      <c r="U22" s="100">
        <v>2055266</v>
      </c>
      <c r="V22" s="100">
        <v>5000</v>
      </c>
      <c r="W22" s="124">
        <v>2079266</v>
      </c>
      <c r="AA22" s="124">
        <v>805278.11</v>
      </c>
      <c r="AB22" s="124">
        <v>519716.47</v>
      </c>
      <c r="AD22" s="124">
        <v>3000</v>
      </c>
    </row>
    <row r="23" spans="1:30" x14ac:dyDescent="0.2">
      <c r="A23" s="56" t="s">
        <v>1922</v>
      </c>
      <c r="B23" s="123">
        <v>117965.88</v>
      </c>
      <c r="C23" s="123">
        <v>165295</v>
      </c>
      <c r="D23" s="123">
        <v>146184.38</v>
      </c>
      <c r="F23" s="56">
        <v>372241.28</v>
      </c>
      <c r="G23" s="56">
        <v>491985.99</v>
      </c>
      <c r="H23" s="276">
        <v>9300</v>
      </c>
      <c r="I23" s="276">
        <v>9440</v>
      </c>
      <c r="K23" s="276">
        <v>6.99</v>
      </c>
      <c r="N23" s="56">
        <v>47326.36</v>
      </c>
      <c r="O23" s="56">
        <v>1550129.81</v>
      </c>
      <c r="Q23" s="100">
        <v>1368248.9</v>
      </c>
      <c r="R23" s="100">
        <v>361500</v>
      </c>
      <c r="S23" s="100">
        <v>642.37</v>
      </c>
      <c r="U23" s="100">
        <v>2420689.6</v>
      </c>
      <c r="V23" s="100">
        <v>151000</v>
      </c>
      <c r="W23" s="124">
        <v>2685765</v>
      </c>
      <c r="AA23" s="124">
        <v>528246.30000000005</v>
      </c>
      <c r="AB23" s="124">
        <v>257982.28</v>
      </c>
      <c r="AD23" s="124">
        <v>5600</v>
      </c>
    </row>
    <row r="24" spans="1:30" x14ac:dyDescent="0.2">
      <c r="A24" s="56" t="s">
        <v>1923</v>
      </c>
      <c r="B24" s="123">
        <v>2047678.87</v>
      </c>
      <c r="C24" s="123">
        <v>17874.43</v>
      </c>
      <c r="D24" s="123">
        <v>21316.27</v>
      </c>
      <c r="F24" s="56">
        <v>212051.19</v>
      </c>
      <c r="G24" s="56">
        <v>935981.74</v>
      </c>
      <c r="H24" s="276">
        <v>0</v>
      </c>
      <c r="I24" s="276">
        <v>18691.11</v>
      </c>
      <c r="K24" s="276">
        <v>0</v>
      </c>
      <c r="N24" s="56">
        <v>429699.71</v>
      </c>
      <c r="O24" s="56">
        <v>2878887.21</v>
      </c>
      <c r="Q24" s="100">
        <v>1314496.08</v>
      </c>
      <c r="R24" s="100">
        <v>275000</v>
      </c>
      <c r="S24" s="100">
        <v>5198.7700000000004</v>
      </c>
      <c r="U24" s="100">
        <v>3200741.01</v>
      </c>
      <c r="V24" s="100">
        <v>36200</v>
      </c>
      <c r="W24" s="124">
        <v>3425261.01</v>
      </c>
      <c r="AA24" s="124">
        <v>1200450.28</v>
      </c>
      <c r="AB24" s="124">
        <v>463950.25</v>
      </c>
      <c r="AD24" s="124">
        <v>366500</v>
      </c>
    </row>
    <row r="25" spans="1:30" x14ac:dyDescent="0.2">
      <c r="A25" s="56" t="s">
        <v>1924</v>
      </c>
      <c r="B25" s="123">
        <v>257551.68</v>
      </c>
      <c r="C25" s="123">
        <v>317720</v>
      </c>
      <c r="D25" s="123">
        <v>19313.37</v>
      </c>
      <c r="F25" s="56">
        <v>554815.82999999996</v>
      </c>
      <c r="G25" s="56">
        <v>627249.51</v>
      </c>
      <c r="H25" s="276">
        <v>0</v>
      </c>
      <c r="K25" s="276">
        <v>1916.8</v>
      </c>
      <c r="L25" s="56">
        <v>0</v>
      </c>
      <c r="N25" s="56">
        <v>77197.66</v>
      </c>
      <c r="O25" s="56">
        <v>2079998.65</v>
      </c>
      <c r="Q25" s="100">
        <v>898571.92</v>
      </c>
      <c r="R25" s="100">
        <v>328696</v>
      </c>
      <c r="S25" s="100">
        <v>515.01</v>
      </c>
      <c r="U25" s="100">
        <v>2217039</v>
      </c>
      <c r="V25" s="100">
        <v>21400</v>
      </c>
      <c r="W25" s="124">
        <v>2370939</v>
      </c>
      <c r="AA25" s="124">
        <v>589757.99</v>
      </c>
      <c r="AB25" s="124">
        <v>317464.82</v>
      </c>
      <c r="AD25" s="124">
        <v>2000</v>
      </c>
    </row>
    <row r="26" spans="1:30" x14ac:dyDescent="0.2">
      <c r="A26" s="56" t="s">
        <v>1925</v>
      </c>
      <c r="B26" s="123">
        <v>472417.92</v>
      </c>
      <c r="C26" s="123">
        <v>48933.07</v>
      </c>
      <c r="D26" s="123">
        <v>37693.269999999997</v>
      </c>
      <c r="F26" s="56">
        <v>1291277.44</v>
      </c>
      <c r="G26" s="56">
        <v>251539.36</v>
      </c>
      <c r="H26" s="276">
        <v>13103</v>
      </c>
      <c r="I26" s="276">
        <v>18202.02</v>
      </c>
      <c r="N26" s="56">
        <v>8780.41</v>
      </c>
      <c r="O26" s="56">
        <v>413083.29</v>
      </c>
      <c r="Q26" s="100">
        <v>1373374.61</v>
      </c>
      <c r="R26" s="100">
        <v>197570</v>
      </c>
      <c r="S26" s="100">
        <v>510.82</v>
      </c>
      <c r="U26" s="100">
        <v>1791382.7</v>
      </c>
      <c r="V26" s="100">
        <v>43600</v>
      </c>
      <c r="W26" s="124">
        <v>2069575.9</v>
      </c>
      <c r="AA26" s="124">
        <v>730307.51</v>
      </c>
      <c r="AB26" s="124">
        <v>334171.33</v>
      </c>
      <c r="AD26" s="124">
        <v>50000</v>
      </c>
    </row>
    <row r="27" spans="1:30" x14ac:dyDescent="0.2">
      <c r="A27" s="56" t="s">
        <v>1926</v>
      </c>
      <c r="B27" s="123">
        <v>508970.58</v>
      </c>
      <c r="C27" s="123">
        <v>28400</v>
      </c>
      <c r="D27" s="123">
        <v>13929.53</v>
      </c>
      <c r="F27" s="56">
        <v>779778.3</v>
      </c>
      <c r="G27" s="56">
        <v>487192.17</v>
      </c>
      <c r="H27" s="276">
        <v>0</v>
      </c>
      <c r="K27" s="276">
        <v>132800</v>
      </c>
      <c r="N27" s="56">
        <v>210020.24</v>
      </c>
      <c r="O27" s="56">
        <v>2337378.21</v>
      </c>
      <c r="Q27" s="100">
        <v>1202798.77</v>
      </c>
      <c r="R27" s="100">
        <v>333128</v>
      </c>
      <c r="S27" s="100">
        <v>843.92</v>
      </c>
      <c r="U27" s="100">
        <v>1374979.5</v>
      </c>
      <c r="V27" s="100">
        <v>368300</v>
      </c>
      <c r="W27" s="124">
        <v>1574909.7</v>
      </c>
      <c r="AA27" s="124">
        <v>1199885.3799999999</v>
      </c>
      <c r="AB27" s="124">
        <v>336437.43</v>
      </c>
      <c r="AC27" s="124">
        <v>24</v>
      </c>
    </row>
    <row r="28" spans="1:30" x14ac:dyDescent="0.2">
      <c r="A28" s="56" t="s">
        <v>1927</v>
      </c>
      <c r="B28" s="123">
        <v>134353.49</v>
      </c>
      <c r="C28" s="123">
        <v>0</v>
      </c>
      <c r="D28" s="123">
        <v>31987.77</v>
      </c>
      <c r="F28" s="56">
        <v>525170.89</v>
      </c>
      <c r="G28" s="56">
        <v>412679.12</v>
      </c>
      <c r="H28" s="276">
        <v>5000</v>
      </c>
      <c r="I28" s="276">
        <v>8950</v>
      </c>
      <c r="K28" s="276">
        <v>0</v>
      </c>
      <c r="N28" s="56">
        <v>53354.91</v>
      </c>
      <c r="O28" s="56">
        <v>2446216.73</v>
      </c>
      <c r="Q28" s="100">
        <v>904442.84</v>
      </c>
      <c r="R28" s="100">
        <v>113350</v>
      </c>
      <c r="S28" s="100">
        <v>445.2</v>
      </c>
      <c r="U28" s="100">
        <v>1365238</v>
      </c>
      <c r="V28" s="100">
        <v>111600</v>
      </c>
      <c r="W28" s="124">
        <v>1579320</v>
      </c>
      <c r="AA28" s="124">
        <v>446051.69</v>
      </c>
      <c r="AB28" s="124">
        <v>331253.05</v>
      </c>
      <c r="AD28" s="124">
        <v>122000</v>
      </c>
    </row>
    <row r="29" spans="1:30" x14ac:dyDescent="0.2">
      <c r="A29" s="56" t="s">
        <v>1928</v>
      </c>
      <c r="B29" s="123">
        <v>245100.29</v>
      </c>
      <c r="C29" s="123">
        <v>665010.15</v>
      </c>
      <c r="D29" s="123">
        <v>7561.02</v>
      </c>
      <c r="F29" s="56">
        <v>645492.28</v>
      </c>
      <c r="G29" s="56">
        <v>611097.21</v>
      </c>
      <c r="K29" s="276">
        <v>416185</v>
      </c>
      <c r="O29" s="56">
        <v>1940194.37</v>
      </c>
      <c r="Q29" s="100">
        <v>1344293.57</v>
      </c>
      <c r="R29" s="100">
        <v>295447.65999999997</v>
      </c>
      <c r="S29" s="100">
        <v>937.26</v>
      </c>
      <c r="T29" s="100">
        <v>650</v>
      </c>
      <c r="U29" s="100">
        <v>1661672.5</v>
      </c>
      <c r="W29" s="124">
        <v>1849822.5</v>
      </c>
      <c r="AA29" s="124">
        <v>883864.44</v>
      </c>
      <c r="AB29" s="124">
        <v>195338.08</v>
      </c>
    </row>
    <row r="30" spans="1:30" x14ac:dyDescent="0.2">
      <c r="A30" s="56" t="s">
        <v>1929</v>
      </c>
      <c r="B30" s="123">
        <v>283078.77</v>
      </c>
      <c r="C30" s="123">
        <v>276722.08</v>
      </c>
      <c r="D30" s="123">
        <v>39911.599999999999</v>
      </c>
      <c r="F30" s="56">
        <v>2585767.6</v>
      </c>
      <c r="G30" s="56">
        <v>308453.18</v>
      </c>
      <c r="O30" s="56">
        <v>225942.27</v>
      </c>
      <c r="Q30" s="100">
        <v>1496270.82</v>
      </c>
      <c r="R30" s="100">
        <v>160639.07</v>
      </c>
      <c r="S30" s="100">
        <v>712.76</v>
      </c>
      <c r="U30" s="100">
        <v>1184036</v>
      </c>
      <c r="W30" s="124">
        <v>1654779</v>
      </c>
      <c r="AA30" s="124">
        <v>676382.15</v>
      </c>
      <c r="AB30" s="124">
        <v>287305.2</v>
      </c>
    </row>
    <row r="31" spans="1:30" x14ac:dyDescent="0.2">
      <c r="A31" s="56" t="s">
        <v>1930</v>
      </c>
      <c r="B31" s="123">
        <v>938277.38</v>
      </c>
      <c r="C31" s="123">
        <v>370947.5</v>
      </c>
      <c r="D31" s="123">
        <v>14953.42</v>
      </c>
      <c r="F31" s="56">
        <v>946214.69</v>
      </c>
      <c r="G31" s="56">
        <v>418651.53</v>
      </c>
      <c r="O31" s="56">
        <v>519805.36</v>
      </c>
      <c r="Q31" s="100">
        <v>1699027.42</v>
      </c>
      <c r="R31" s="100">
        <v>995450.1</v>
      </c>
      <c r="S31" s="100">
        <v>2364.39</v>
      </c>
      <c r="T31" s="100">
        <v>3050</v>
      </c>
      <c r="U31" s="100">
        <v>1324516.2</v>
      </c>
      <c r="W31" s="124">
        <v>1950006.2</v>
      </c>
      <c r="AA31" s="124">
        <v>1350710.28</v>
      </c>
      <c r="AB31" s="124">
        <v>169050.42</v>
      </c>
    </row>
    <row r="32" spans="1:30" x14ac:dyDescent="0.2">
      <c r="A32" s="56" t="s">
        <v>1931</v>
      </c>
      <c r="B32" s="123">
        <v>759633.02</v>
      </c>
      <c r="C32" s="123">
        <v>177894.95</v>
      </c>
      <c r="D32" s="123">
        <v>35852.080000000002</v>
      </c>
      <c r="F32" s="56">
        <v>2277815.2200000002</v>
      </c>
      <c r="G32" s="56">
        <v>997175.92</v>
      </c>
      <c r="O32" s="56">
        <v>164243.42000000001</v>
      </c>
      <c r="Q32" s="100">
        <v>1227837.2</v>
      </c>
      <c r="R32" s="100">
        <v>527809.18000000005</v>
      </c>
      <c r="S32" s="100">
        <v>1662.62</v>
      </c>
      <c r="U32" s="100">
        <v>1177138.2</v>
      </c>
      <c r="W32" s="124">
        <v>1724169.2</v>
      </c>
      <c r="AA32" s="124">
        <v>603615.5</v>
      </c>
      <c r="AB32" s="124">
        <v>333024.33</v>
      </c>
    </row>
    <row r="33" spans="1:28" x14ac:dyDescent="0.2">
      <c r="A33" s="56" t="s">
        <v>1932</v>
      </c>
      <c r="B33" s="123">
        <v>362533.57</v>
      </c>
      <c r="C33" s="123">
        <v>111919</v>
      </c>
      <c r="D33" s="123">
        <v>1015.77</v>
      </c>
      <c r="F33" s="56">
        <v>748546.08</v>
      </c>
      <c r="G33" s="56">
        <v>422607.92</v>
      </c>
      <c r="I33" s="276">
        <v>23046.36</v>
      </c>
      <c r="M33" s="56">
        <v>-403659.22</v>
      </c>
      <c r="O33" s="56">
        <v>3631737.05</v>
      </c>
      <c r="Q33" s="100">
        <v>1664286.29</v>
      </c>
      <c r="R33" s="100">
        <v>667171.66</v>
      </c>
      <c r="S33" s="100">
        <v>960.83</v>
      </c>
      <c r="U33" s="100">
        <v>1335275.1000000001</v>
      </c>
      <c r="W33" s="124">
        <v>1947455.1</v>
      </c>
      <c r="AA33" s="124">
        <v>978288.84</v>
      </c>
      <c r="AB33" s="124">
        <v>272022.24</v>
      </c>
    </row>
    <row r="34" spans="1:28" x14ac:dyDescent="0.2">
      <c r="A34" s="56" t="s">
        <v>1933</v>
      </c>
      <c r="B34" s="123">
        <v>813601.67</v>
      </c>
      <c r="C34" s="123">
        <v>138833.29999999999</v>
      </c>
      <c r="D34" s="123">
        <v>46705.25</v>
      </c>
      <c r="F34" s="56">
        <v>343894.49</v>
      </c>
      <c r="G34" s="56">
        <v>504400.81</v>
      </c>
      <c r="O34" s="56">
        <v>669957.9</v>
      </c>
      <c r="Q34" s="100">
        <v>1637454.9</v>
      </c>
      <c r="R34" s="100">
        <v>635755.48</v>
      </c>
      <c r="S34" s="100">
        <v>2498.19</v>
      </c>
      <c r="U34" s="100">
        <v>1575951</v>
      </c>
      <c r="W34" s="124">
        <v>2232068</v>
      </c>
      <c r="AA34" s="124">
        <v>1138997.9099999999</v>
      </c>
      <c r="AB34" s="124">
        <v>181820.9</v>
      </c>
    </row>
    <row r="35" spans="1:28" x14ac:dyDescent="0.2">
      <c r="A35" s="56" t="s">
        <v>1934</v>
      </c>
      <c r="B35" s="123">
        <v>767643.71</v>
      </c>
      <c r="C35" s="123">
        <v>207924.37</v>
      </c>
      <c r="D35" s="123">
        <v>19932.740000000002</v>
      </c>
      <c r="F35" s="56">
        <v>702154.11</v>
      </c>
      <c r="G35" s="56">
        <v>238449.28</v>
      </c>
      <c r="K35" s="276">
        <v>100000</v>
      </c>
      <c r="O35" s="56">
        <v>2501284.2200000002</v>
      </c>
      <c r="Q35" s="100">
        <v>1593466.43</v>
      </c>
      <c r="R35" s="100">
        <v>817855.97</v>
      </c>
      <c r="S35" s="100">
        <v>1750.71</v>
      </c>
      <c r="U35" s="100">
        <v>1248234.5</v>
      </c>
      <c r="V35" s="100">
        <v>116200</v>
      </c>
      <c r="W35" s="124">
        <v>1809926.5</v>
      </c>
      <c r="AA35" s="124">
        <v>1293357.3</v>
      </c>
      <c r="AB35" s="124">
        <v>431278.26</v>
      </c>
    </row>
    <row r="36" spans="1:28" x14ac:dyDescent="0.2">
      <c r="A36" s="56" t="s">
        <v>1935</v>
      </c>
      <c r="B36" s="123">
        <v>151398.15</v>
      </c>
      <c r="C36" s="123">
        <v>56174.2</v>
      </c>
      <c r="D36" s="123">
        <v>265.8</v>
      </c>
      <c r="F36" s="56">
        <v>489697.69</v>
      </c>
      <c r="G36" s="56">
        <v>1289256.19</v>
      </c>
      <c r="M36" s="56">
        <v>-3423591.38</v>
      </c>
      <c r="O36" s="56">
        <v>1692932.58</v>
      </c>
      <c r="Q36" s="100">
        <v>1052263.67</v>
      </c>
      <c r="R36" s="100">
        <v>610871.19999999995</v>
      </c>
      <c r="S36" s="100">
        <v>2433.6999999999998</v>
      </c>
      <c r="T36" s="100">
        <v>450</v>
      </c>
      <c r="U36" s="100">
        <v>1205375.3999999999</v>
      </c>
      <c r="V36" s="100">
        <v>884100</v>
      </c>
      <c r="W36" s="124">
        <v>1705347.4</v>
      </c>
      <c r="AA36" s="124">
        <v>788231.55</v>
      </c>
      <c r="AB36" s="124">
        <v>231138.75</v>
      </c>
    </row>
    <row r="37" spans="1:28" x14ac:dyDescent="0.2">
      <c r="A37" s="56" t="s">
        <v>1936</v>
      </c>
      <c r="B37" s="123">
        <v>86851.66</v>
      </c>
      <c r="C37" s="123">
        <v>170930.47</v>
      </c>
      <c r="D37" s="123">
        <v>9260</v>
      </c>
      <c r="F37" s="56">
        <v>1387511.99</v>
      </c>
      <c r="G37" s="56">
        <v>647658.09</v>
      </c>
      <c r="Q37" s="100">
        <v>1502830.15</v>
      </c>
      <c r="R37" s="100">
        <v>666895.11</v>
      </c>
      <c r="S37" s="100">
        <v>965.79</v>
      </c>
      <c r="U37" s="100">
        <v>1792761.5</v>
      </c>
      <c r="W37" s="124">
        <v>2079864.5</v>
      </c>
      <c r="AA37" s="124">
        <v>1179248.94</v>
      </c>
      <c r="AB37" s="124">
        <v>339107.17</v>
      </c>
    </row>
    <row r="38" spans="1:28" x14ac:dyDescent="0.2">
      <c r="A38" s="56" t="s">
        <v>1937</v>
      </c>
      <c r="B38" s="123">
        <v>447140.83</v>
      </c>
      <c r="C38" s="123">
        <v>187950.15</v>
      </c>
      <c r="D38" s="123">
        <v>2286.16</v>
      </c>
      <c r="F38" s="56">
        <v>1273557.47</v>
      </c>
      <c r="G38" s="56">
        <v>486363.9</v>
      </c>
      <c r="Q38" s="100">
        <v>1442813.94</v>
      </c>
      <c r="R38" s="100">
        <v>329410.74</v>
      </c>
      <c r="S38" s="100">
        <v>1298.7</v>
      </c>
      <c r="U38" s="100">
        <v>1658590.9</v>
      </c>
      <c r="V38" s="100">
        <v>8750</v>
      </c>
      <c r="W38" s="124">
        <v>2190974.9</v>
      </c>
      <c r="AA38" s="124">
        <v>1125148.72</v>
      </c>
      <c r="AB38" s="124">
        <v>171750.01</v>
      </c>
    </row>
    <row r="39" spans="1:28" x14ac:dyDescent="0.2">
      <c r="A39" s="56" t="s">
        <v>1938</v>
      </c>
      <c r="B39" s="123">
        <v>635054.49</v>
      </c>
      <c r="C39" s="123">
        <v>0</v>
      </c>
      <c r="D39" s="123">
        <v>62517.15</v>
      </c>
      <c r="F39" s="56">
        <v>450808.82</v>
      </c>
      <c r="G39" s="56">
        <v>87729.16</v>
      </c>
      <c r="H39" s="276">
        <v>12900</v>
      </c>
      <c r="I39" s="276">
        <v>58600</v>
      </c>
      <c r="K39" s="276">
        <v>524393.31999999995</v>
      </c>
      <c r="L39" s="56">
        <v>59997.13</v>
      </c>
      <c r="O39" s="56">
        <v>1814650.86</v>
      </c>
      <c r="Q39" s="100">
        <v>934634.41</v>
      </c>
      <c r="R39" s="100">
        <v>4526.5</v>
      </c>
      <c r="U39" s="100">
        <v>2005744.4</v>
      </c>
      <c r="V39" s="100">
        <v>137700</v>
      </c>
      <c r="W39" s="124">
        <v>2471064.4</v>
      </c>
      <c r="Y39" s="124">
        <v>32820</v>
      </c>
      <c r="AA39" s="124">
        <v>712803.56</v>
      </c>
      <c r="AB39" s="124">
        <v>165395.99</v>
      </c>
    </row>
    <row r="40" spans="1:28" x14ac:dyDescent="0.2">
      <c r="A40" s="56" t="s">
        <v>1939</v>
      </c>
      <c r="B40" s="123">
        <v>172962.16</v>
      </c>
      <c r="C40" s="123">
        <v>0</v>
      </c>
      <c r="D40" s="123">
        <v>51705</v>
      </c>
      <c r="F40" s="56">
        <v>783305.96</v>
      </c>
      <c r="G40" s="56">
        <v>204602.63</v>
      </c>
      <c r="H40" s="276">
        <v>11517</v>
      </c>
      <c r="I40" s="276">
        <v>9035.0300000000007</v>
      </c>
      <c r="K40" s="276">
        <v>190293</v>
      </c>
      <c r="L40" s="56">
        <v>1333.56</v>
      </c>
      <c r="N40" s="56">
        <v>157430.39000000001</v>
      </c>
      <c r="O40" s="56">
        <v>1633793.05</v>
      </c>
      <c r="Q40" s="100">
        <v>1345529.38</v>
      </c>
      <c r="R40" s="100">
        <v>38666.400000000001</v>
      </c>
      <c r="S40" s="100">
        <v>202.42</v>
      </c>
      <c r="U40" s="100">
        <v>1935404.8</v>
      </c>
      <c r="V40" s="100">
        <v>227600</v>
      </c>
      <c r="W40" s="124">
        <v>2415904.7999999998</v>
      </c>
      <c r="Y40" s="124">
        <v>4400</v>
      </c>
      <c r="AA40" s="124">
        <v>1056304.6100000001</v>
      </c>
      <c r="AB40" s="124">
        <v>232218.99</v>
      </c>
    </row>
    <row r="41" spans="1:28" x14ac:dyDescent="0.2">
      <c r="A41" s="56" t="s">
        <v>1940</v>
      </c>
      <c r="B41" s="123">
        <v>785335.49</v>
      </c>
      <c r="C41" s="123">
        <v>28800</v>
      </c>
      <c r="D41" s="123">
        <v>31821.65</v>
      </c>
      <c r="F41" s="56">
        <v>1106584.68</v>
      </c>
      <c r="G41" s="56">
        <v>474322.04</v>
      </c>
      <c r="H41" s="276">
        <v>7114</v>
      </c>
      <c r="I41" s="276">
        <v>7350</v>
      </c>
      <c r="N41" s="56">
        <v>-179774.66</v>
      </c>
      <c r="O41" s="56">
        <v>174893.33</v>
      </c>
      <c r="Q41" s="100">
        <v>898735.01</v>
      </c>
      <c r="R41" s="100">
        <v>582611</v>
      </c>
      <c r="S41" s="100">
        <v>1446.09</v>
      </c>
      <c r="U41" s="100">
        <v>1516807</v>
      </c>
      <c r="V41" s="100">
        <v>152000</v>
      </c>
      <c r="W41" s="124">
        <v>1883174</v>
      </c>
      <c r="Y41" s="124">
        <v>104540</v>
      </c>
      <c r="AA41" s="124">
        <v>778700.12</v>
      </c>
      <c r="AB41" s="124">
        <v>352830.86</v>
      </c>
    </row>
    <row r="42" spans="1:28" x14ac:dyDescent="0.2">
      <c r="A42" s="56" t="s">
        <v>1941</v>
      </c>
      <c r="B42" s="123">
        <v>2154916.25</v>
      </c>
      <c r="C42" s="123">
        <v>89050</v>
      </c>
      <c r="D42" s="123">
        <v>99403</v>
      </c>
      <c r="F42" s="56">
        <v>1330011.48</v>
      </c>
      <c r="G42" s="56">
        <v>366555.63</v>
      </c>
      <c r="H42" s="276">
        <v>49520</v>
      </c>
      <c r="I42" s="276">
        <v>6500</v>
      </c>
      <c r="K42" s="276">
        <v>1477339.67</v>
      </c>
      <c r="L42" s="56">
        <v>54000</v>
      </c>
      <c r="N42" s="56">
        <v>-288380.88</v>
      </c>
      <c r="O42" s="56">
        <v>1781475.04</v>
      </c>
      <c r="Q42" s="100">
        <v>1813908.77</v>
      </c>
      <c r="R42" s="100">
        <v>1043280</v>
      </c>
      <c r="U42" s="100">
        <v>2518442.4</v>
      </c>
      <c r="V42" s="100">
        <v>218700</v>
      </c>
      <c r="W42" s="124">
        <v>2982587.4</v>
      </c>
      <c r="AA42" s="124">
        <v>1617321.91</v>
      </c>
      <c r="AB42" s="124">
        <v>332267.59999999998</v>
      </c>
    </row>
    <row r="43" spans="1:28" x14ac:dyDescent="0.2">
      <c r="A43" s="56" t="s">
        <v>1942</v>
      </c>
      <c r="B43" s="123">
        <v>294657.99</v>
      </c>
      <c r="C43" s="123">
        <v>0</v>
      </c>
      <c r="D43" s="123">
        <v>58781.13</v>
      </c>
      <c r="F43" s="56">
        <v>365254.48</v>
      </c>
      <c r="G43" s="56">
        <v>243762.61</v>
      </c>
      <c r="H43" s="276">
        <v>24262</v>
      </c>
      <c r="I43" s="276">
        <v>62200</v>
      </c>
      <c r="K43" s="276">
        <v>142.81</v>
      </c>
      <c r="N43" s="56">
        <v>-598288.23</v>
      </c>
      <c r="O43" s="56">
        <v>1769380.27</v>
      </c>
      <c r="Q43" s="100">
        <v>1848229.16</v>
      </c>
      <c r="R43" s="100">
        <v>62900</v>
      </c>
      <c r="S43" s="100">
        <v>747.53</v>
      </c>
      <c r="U43" s="100">
        <v>2465078.6</v>
      </c>
      <c r="V43" s="100">
        <v>232000</v>
      </c>
      <c r="W43" s="124">
        <v>3199988.6</v>
      </c>
      <c r="AA43" s="124">
        <v>1150793.44</v>
      </c>
      <c r="AB43" s="124">
        <v>238974.74</v>
      </c>
    </row>
    <row r="44" spans="1:28" x14ac:dyDescent="0.2">
      <c r="A44" s="56" t="s">
        <v>1943</v>
      </c>
      <c r="B44" s="123">
        <v>124616.38</v>
      </c>
      <c r="C44" s="123">
        <v>0</v>
      </c>
      <c r="D44" s="123">
        <v>26759</v>
      </c>
      <c r="F44" s="56">
        <v>1158186.3899999999</v>
      </c>
      <c r="G44" s="56">
        <v>153137.72</v>
      </c>
      <c r="H44" s="276">
        <v>11374</v>
      </c>
      <c r="I44" s="276">
        <v>8400</v>
      </c>
      <c r="L44" s="56">
        <v>0</v>
      </c>
      <c r="N44" s="56">
        <v>1818</v>
      </c>
      <c r="O44" s="56">
        <v>2854151.72</v>
      </c>
      <c r="Q44" s="100">
        <v>936879.73</v>
      </c>
      <c r="R44" s="100">
        <v>200814.98</v>
      </c>
      <c r="S44" s="100">
        <v>138.04</v>
      </c>
      <c r="U44" s="100">
        <v>1671743</v>
      </c>
      <c r="V44" s="100">
        <v>164400</v>
      </c>
      <c r="W44" s="124">
        <v>2144813</v>
      </c>
      <c r="AA44" s="124">
        <v>678585.84</v>
      </c>
      <c r="AB44" s="124">
        <v>286426.03000000003</v>
      </c>
    </row>
    <row r="45" spans="1:28" x14ac:dyDescent="0.2">
      <c r="A45" s="56" t="s">
        <v>1944</v>
      </c>
      <c r="B45" s="123">
        <v>168810.53</v>
      </c>
      <c r="C45" s="123">
        <v>32400</v>
      </c>
      <c r="D45" s="123">
        <v>31700</v>
      </c>
      <c r="F45" s="56">
        <v>486571.32</v>
      </c>
      <c r="G45" s="56">
        <v>161784.26</v>
      </c>
      <c r="H45" s="276">
        <v>8248</v>
      </c>
      <c r="I45" s="276">
        <v>55950</v>
      </c>
      <c r="N45" s="56">
        <v>17632.43</v>
      </c>
      <c r="O45" s="56">
        <v>1653756.5</v>
      </c>
      <c r="Q45" s="100">
        <v>1490258.42</v>
      </c>
      <c r="R45" s="100">
        <v>94382</v>
      </c>
      <c r="S45" s="100">
        <v>537.11</v>
      </c>
      <c r="U45" s="100">
        <v>940837</v>
      </c>
      <c r="V45" s="100">
        <v>118200</v>
      </c>
      <c r="W45" s="124">
        <v>1714767</v>
      </c>
      <c r="AA45" s="124">
        <v>792041.91</v>
      </c>
      <c r="AB45" s="124">
        <v>231195.33</v>
      </c>
    </row>
    <row r="46" spans="1:28" x14ac:dyDescent="0.2">
      <c r="A46" s="56" t="s">
        <v>1945</v>
      </c>
      <c r="B46" s="123">
        <v>367489.7</v>
      </c>
      <c r="C46" s="123">
        <v>149508.37</v>
      </c>
      <c r="D46" s="123">
        <v>52735.22</v>
      </c>
      <c r="F46" s="56">
        <v>856920.83</v>
      </c>
      <c r="G46" s="56">
        <v>295268.81</v>
      </c>
      <c r="H46" s="276">
        <v>0</v>
      </c>
      <c r="I46" s="276">
        <v>27880</v>
      </c>
      <c r="K46" s="276">
        <v>20199.89</v>
      </c>
      <c r="N46" s="56">
        <v>126788</v>
      </c>
      <c r="O46" s="56">
        <v>1474437.8</v>
      </c>
      <c r="Q46" s="100">
        <v>1474571.68</v>
      </c>
      <c r="S46" s="100">
        <v>361.23</v>
      </c>
      <c r="U46" s="100">
        <v>1136667.33</v>
      </c>
      <c r="V46" s="100">
        <v>93200</v>
      </c>
      <c r="W46" s="124">
        <v>1657124.33</v>
      </c>
      <c r="AA46" s="124">
        <v>650804.43999999994</v>
      </c>
      <c r="AB46" s="124">
        <v>247564.15</v>
      </c>
    </row>
    <row r="47" spans="1:28" x14ac:dyDescent="0.2">
      <c r="A47" s="56" t="s">
        <v>1946</v>
      </c>
      <c r="B47" s="123">
        <v>315741.46999999997</v>
      </c>
      <c r="C47" s="123">
        <v>40212.959999999999</v>
      </c>
      <c r="D47" s="123">
        <v>74270</v>
      </c>
      <c r="F47" s="56">
        <v>1261015.22</v>
      </c>
      <c r="G47" s="56">
        <v>224362.61</v>
      </c>
      <c r="H47" s="276">
        <v>49399</v>
      </c>
      <c r="I47" s="276">
        <v>59850</v>
      </c>
      <c r="K47" s="276">
        <v>8</v>
      </c>
      <c r="N47" s="56">
        <v>-96991</v>
      </c>
      <c r="O47" s="56">
        <v>2017007.85</v>
      </c>
      <c r="Q47" s="100">
        <v>2041200.15</v>
      </c>
      <c r="R47" s="100">
        <v>410400</v>
      </c>
      <c r="U47" s="100">
        <v>1179886</v>
      </c>
      <c r="V47" s="100">
        <v>98950</v>
      </c>
      <c r="W47" s="124">
        <v>1976705</v>
      </c>
      <c r="AA47" s="124">
        <v>1298597.5</v>
      </c>
      <c r="AB47" s="124">
        <v>280881.78000000003</v>
      </c>
    </row>
    <row r="48" spans="1:28" x14ac:dyDescent="0.2">
      <c r="A48" s="56" t="s">
        <v>1947</v>
      </c>
      <c r="B48" s="123">
        <v>62607.67</v>
      </c>
      <c r="C48" s="123">
        <v>0</v>
      </c>
      <c r="D48" s="123">
        <v>16730</v>
      </c>
      <c r="F48" s="56">
        <v>1338606.3500000001</v>
      </c>
      <c r="G48" s="56">
        <v>170093.4</v>
      </c>
      <c r="H48" s="276">
        <v>6474</v>
      </c>
      <c r="I48" s="276">
        <v>0</v>
      </c>
      <c r="N48" s="56">
        <v>745.05</v>
      </c>
      <c r="O48" s="56">
        <v>216270.07999999999</v>
      </c>
      <c r="Q48" s="100">
        <v>794345.88</v>
      </c>
      <c r="R48" s="100">
        <v>213475</v>
      </c>
      <c r="S48" s="100">
        <v>444.68</v>
      </c>
      <c r="U48" s="100">
        <v>1325258</v>
      </c>
      <c r="V48" s="100">
        <v>139600</v>
      </c>
      <c r="W48" s="124">
        <v>1734472</v>
      </c>
      <c r="AA48" s="124">
        <v>914397.3</v>
      </c>
      <c r="AB48" s="124">
        <v>243736.02</v>
      </c>
    </row>
    <row r="49" spans="1:30" x14ac:dyDescent="0.2">
      <c r="A49" s="56" t="s">
        <v>1948</v>
      </c>
      <c r="B49" s="123">
        <v>356096.98</v>
      </c>
      <c r="C49" s="123">
        <v>0</v>
      </c>
      <c r="D49" s="123">
        <v>97358.35</v>
      </c>
      <c r="F49" s="56">
        <v>1366982</v>
      </c>
      <c r="G49" s="56">
        <v>287069.2</v>
      </c>
      <c r="H49" s="276">
        <v>12033</v>
      </c>
      <c r="I49" s="276">
        <v>98800</v>
      </c>
      <c r="L49" s="56">
        <v>202333.39</v>
      </c>
      <c r="O49" s="56">
        <v>2076002.99</v>
      </c>
      <c r="Q49" s="100">
        <v>2518925.13</v>
      </c>
      <c r="R49" s="100">
        <v>172253.28</v>
      </c>
      <c r="U49" s="100">
        <v>1879529.8</v>
      </c>
      <c r="V49" s="100">
        <v>146900</v>
      </c>
      <c r="W49" s="124">
        <v>3054506.8</v>
      </c>
      <c r="AA49" s="124">
        <v>1361069.85</v>
      </c>
      <c r="AB49" s="124">
        <v>305269.69</v>
      </c>
    </row>
    <row r="50" spans="1:30" x14ac:dyDescent="0.2">
      <c r="A50" s="56" t="s">
        <v>1949</v>
      </c>
      <c r="B50" s="123">
        <v>81983.56</v>
      </c>
      <c r="C50" s="123">
        <v>0</v>
      </c>
      <c r="D50" s="123">
        <v>31997.119999999999</v>
      </c>
      <c r="F50" s="56">
        <v>745261.79</v>
      </c>
      <c r="G50" s="56">
        <v>212658.34</v>
      </c>
      <c r="H50" s="276">
        <v>10171</v>
      </c>
      <c r="I50" s="276">
        <v>45362.6</v>
      </c>
      <c r="K50" s="276">
        <v>5.9</v>
      </c>
      <c r="N50" s="56">
        <v>1645.73</v>
      </c>
      <c r="O50" s="56">
        <v>2700044.99</v>
      </c>
      <c r="Q50" s="100">
        <v>1594293.95</v>
      </c>
      <c r="R50" s="100">
        <v>165225</v>
      </c>
      <c r="U50" s="100">
        <v>986518</v>
      </c>
      <c r="V50" s="100">
        <v>109700</v>
      </c>
      <c r="W50" s="124">
        <v>1762973</v>
      </c>
      <c r="AA50" s="124">
        <v>863700.97</v>
      </c>
      <c r="AB50" s="124">
        <v>352250.88</v>
      </c>
    </row>
    <row r="51" spans="1:30" x14ac:dyDescent="0.2">
      <c r="A51" s="56" t="s">
        <v>1950</v>
      </c>
      <c r="B51" s="123">
        <v>275814.64</v>
      </c>
      <c r="C51" s="123">
        <v>0</v>
      </c>
      <c r="D51" s="123">
        <v>35450</v>
      </c>
      <c r="F51" s="56">
        <v>874062.05</v>
      </c>
      <c r="G51" s="56">
        <v>156890.21</v>
      </c>
      <c r="H51" s="276">
        <v>7039</v>
      </c>
      <c r="I51" s="276">
        <v>67200</v>
      </c>
      <c r="L51" s="56">
        <v>55577.87</v>
      </c>
      <c r="N51" s="56">
        <v>-278017.2</v>
      </c>
      <c r="O51" s="56">
        <v>1671717.03</v>
      </c>
      <c r="Q51" s="100">
        <v>1818573.73</v>
      </c>
      <c r="R51" s="100">
        <v>164989.68</v>
      </c>
      <c r="U51" s="100">
        <v>1323311.5</v>
      </c>
      <c r="V51" s="100">
        <v>125900</v>
      </c>
      <c r="W51" s="124">
        <v>1975804.5</v>
      </c>
      <c r="AA51" s="124">
        <v>1244590.33</v>
      </c>
      <c r="AB51" s="124">
        <v>253821.09</v>
      </c>
    </row>
    <row r="52" spans="1:30" x14ac:dyDescent="0.2">
      <c r="A52" s="56" t="s">
        <v>1951</v>
      </c>
      <c r="B52" s="123">
        <v>109808.74</v>
      </c>
      <c r="C52" s="123">
        <v>51000</v>
      </c>
      <c r="D52" s="123">
        <v>39335</v>
      </c>
      <c r="F52" s="56">
        <v>929978.15</v>
      </c>
      <c r="G52" s="56">
        <v>221781.66</v>
      </c>
      <c r="H52" s="276">
        <v>10788</v>
      </c>
      <c r="I52" s="276">
        <v>61950</v>
      </c>
      <c r="N52" s="56">
        <v>34491</v>
      </c>
      <c r="O52" s="56">
        <v>579857.57999999996</v>
      </c>
      <c r="Q52" s="100">
        <v>1356198.97</v>
      </c>
      <c r="R52" s="100">
        <v>397128</v>
      </c>
      <c r="S52" s="100">
        <v>826.88</v>
      </c>
      <c r="U52" s="100">
        <v>693959.23</v>
      </c>
      <c r="V52" s="100">
        <v>105000</v>
      </c>
      <c r="W52" s="124">
        <v>1268635.23</v>
      </c>
      <c r="AA52" s="124">
        <v>1475489.94</v>
      </c>
      <c r="AB52" s="124">
        <v>269783.89</v>
      </c>
    </row>
    <row r="53" spans="1:30" x14ac:dyDescent="0.2">
      <c r="A53" s="56" t="s">
        <v>1952</v>
      </c>
      <c r="B53" s="123">
        <v>163810.65</v>
      </c>
      <c r="C53" s="123">
        <v>11960</v>
      </c>
      <c r="D53" s="123">
        <v>55550.41</v>
      </c>
      <c r="F53" s="56">
        <v>1203615.08</v>
      </c>
      <c r="G53" s="56">
        <v>282338.38</v>
      </c>
      <c r="H53" s="276">
        <v>16550</v>
      </c>
      <c r="I53" s="276">
        <v>51420</v>
      </c>
      <c r="K53" s="276">
        <v>0</v>
      </c>
      <c r="N53" s="56">
        <v>1.31</v>
      </c>
      <c r="O53" s="56">
        <v>446722.69</v>
      </c>
      <c r="Q53" s="100">
        <v>1345139.39</v>
      </c>
      <c r="S53" s="100">
        <v>535.21</v>
      </c>
      <c r="U53" s="100">
        <v>1480682.5</v>
      </c>
      <c r="V53" s="100">
        <v>77902.31</v>
      </c>
      <c r="W53" s="124">
        <v>2001938.81</v>
      </c>
      <c r="AA53" s="124">
        <v>799825.01</v>
      </c>
      <c r="AB53" s="124">
        <v>325118.21000000002</v>
      </c>
      <c r="AD53" s="124">
        <v>2.31</v>
      </c>
    </row>
    <row r="54" spans="1:30" x14ac:dyDescent="0.2">
      <c r="A54" s="56" t="s">
        <v>1955</v>
      </c>
      <c r="B54" s="123">
        <v>198752.7</v>
      </c>
      <c r="C54" s="123">
        <v>5000</v>
      </c>
      <c r="D54" s="123">
        <v>58901.9</v>
      </c>
      <c r="F54" s="56">
        <v>100322.88</v>
      </c>
      <c r="G54" s="56">
        <v>609342.76</v>
      </c>
      <c r="H54" s="276">
        <v>0</v>
      </c>
      <c r="I54" s="276">
        <v>94177.94</v>
      </c>
      <c r="K54" s="276">
        <v>37.380000000000003</v>
      </c>
      <c r="M54" s="56">
        <v>8348.7199999999993</v>
      </c>
      <c r="N54" s="56">
        <v>-561938.98</v>
      </c>
      <c r="O54" s="56">
        <v>1557377.06</v>
      </c>
      <c r="Q54" s="100">
        <v>678338.56000000006</v>
      </c>
      <c r="R54" s="100">
        <v>105000</v>
      </c>
      <c r="S54" s="100">
        <v>203.05</v>
      </c>
      <c r="U54" s="100">
        <v>1173407.3999999999</v>
      </c>
      <c r="V54" s="100">
        <v>55100</v>
      </c>
      <c r="W54" s="124">
        <v>1533737.4</v>
      </c>
      <c r="Z54" s="124">
        <v>23378</v>
      </c>
      <c r="AA54" s="124">
        <v>411214.73</v>
      </c>
      <c r="AB54" s="124">
        <v>180304.4</v>
      </c>
    </row>
    <row r="55" spans="1:30" x14ac:dyDescent="0.2">
      <c r="A55" s="56" t="s">
        <v>1956</v>
      </c>
      <c r="B55" s="123">
        <v>184913.26</v>
      </c>
      <c r="C55" s="123">
        <v>7000</v>
      </c>
      <c r="D55" s="123">
        <v>56630.5</v>
      </c>
      <c r="F55" s="56">
        <v>145416.79</v>
      </c>
      <c r="G55" s="56">
        <v>357479.58</v>
      </c>
      <c r="H55" s="276">
        <v>0</v>
      </c>
      <c r="I55" s="276">
        <v>94432.58</v>
      </c>
      <c r="K55" s="276">
        <v>37.380000000000003</v>
      </c>
      <c r="N55" s="56">
        <v>720769.1</v>
      </c>
      <c r="O55" s="56">
        <v>1296912.72</v>
      </c>
      <c r="Q55" s="100">
        <v>867727.68</v>
      </c>
      <c r="R55" s="100">
        <v>141100</v>
      </c>
      <c r="S55" s="100">
        <v>143.94999999999999</v>
      </c>
      <c r="U55" s="100">
        <v>1290771.6000000001</v>
      </c>
      <c r="V55" s="100">
        <v>1000</v>
      </c>
      <c r="W55" s="124">
        <v>1650367.6</v>
      </c>
      <c r="Z55" s="124">
        <v>1240</v>
      </c>
      <c r="AA55" s="124">
        <v>504571.34</v>
      </c>
      <c r="AB55" s="124">
        <v>120062.87</v>
      </c>
      <c r="AD55" s="124">
        <v>10400</v>
      </c>
    </row>
    <row r="56" spans="1:30" x14ac:dyDescent="0.2">
      <c r="A56" s="56" t="s">
        <v>1957</v>
      </c>
      <c r="B56" s="123">
        <v>554963.11</v>
      </c>
      <c r="C56" s="123">
        <v>0</v>
      </c>
      <c r="D56" s="123">
        <v>79299.39</v>
      </c>
      <c r="F56" s="56">
        <v>43688.99</v>
      </c>
      <c r="G56" s="56">
        <v>309127.71000000002</v>
      </c>
      <c r="H56" s="276">
        <v>0</v>
      </c>
      <c r="I56" s="276">
        <v>123052.21</v>
      </c>
      <c r="K56" s="276">
        <v>0</v>
      </c>
      <c r="N56" s="56">
        <v>-54393.63</v>
      </c>
      <c r="O56" s="56">
        <v>1593000.06</v>
      </c>
      <c r="Q56" s="100">
        <v>1337209.4099999999</v>
      </c>
      <c r="R56" s="100">
        <v>215745</v>
      </c>
      <c r="S56" s="100">
        <v>506.97</v>
      </c>
      <c r="U56" s="100">
        <v>1494730</v>
      </c>
      <c r="V56" s="100">
        <v>14927</v>
      </c>
      <c r="W56" s="124">
        <v>2146410</v>
      </c>
      <c r="Z56" s="124">
        <v>4687</v>
      </c>
      <c r="AA56" s="124">
        <v>653989.96</v>
      </c>
      <c r="AB56" s="124">
        <v>159206.69</v>
      </c>
      <c r="AD56" s="124">
        <v>44460</v>
      </c>
    </row>
    <row r="57" spans="1:30" x14ac:dyDescent="0.2">
      <c r="A57" s="56" t="s">
        <v>1958</v>
      </c>
      <c r="B57" s="123">
        <v>334577.83</v>
      </c>
      <c r="C57" s="123">
        <v>12000</v>
      </c>
      <c r="D57" s="123">
        <v>50598.1</v>
      </c>
      <c r="F57" s="56">
        <v>51738.9</v>
      </c>
      <c r="G57" s="56">
        <v>311991.62</v>
      </c>
      <c r="H57" s="276">
        <v>0</v>
      </c>
      <c r="I57" s="276">
        <v>85414.45</v>
      </c>
      <c r="K57" s="276">
        <v>37.380000000000003</v>
      </c>
      <c r="N57" s="56">
        <v>-1369828.83</v>
      </c>
      <c r="O57" s="56">
        <v>1261656.71</v>
      </c>
      <c r="Q57" s="100">
        <v>955451.29</v>
      </c>
      <c r="R57" s="100">
        <v>250900</v>
      </c>
      <c r="S57" s="100">
        <v>337.03</v>
      </c>
      <c r="U57" s="100">
        <v>1349426.8</v>
      </c>
      <c r="V57" s="100">
        <v>9760</v>
      </c>
      <c r="W57" s="124">
        <v>1924451.8</v>
      </c>
      <c r="Z57" s="124">
        <v>17149.599999999999</v>
      </c>
      <c r="AA57" s="124">
        <v>426251.72</v>
      </c>
      <c r="AB57" s="124">
        <v>110991.9</v>
      </c>
      <c r="AD57" s="124">
        <v>12527</v>
      </c>
    </row>
    <row r="58" spans="1:30" x14ac:dyDescent="0.2">
      <c r="A58" s="56" t="s">
        <v>1982</v>
      </c>
      <c r="B58" s="123">
        <v>139549.79</v>
      </c>
      <c r="C58" s="123">
        <v>17700</v>
      </c>
      <c r="D58" s="123">
        <v>46058.64</v>
      </c>
      <c r="F58" s="56">
        <v>3</v>
      </c>
      <c r="G58" s="56">
        <v>278009.02</v>
      </c>
      <c r="H58" s="276">
        <v>0</v>
      </c>
      <c r="I58" s="276">
        <v>65962.45</v>
      </c>
      <c r="K58" s="276">
        <v>33.94</v>
      </c>
      <c r="N58" s="56">
        <v>299597.73</v>
      </c>
      <c r="O58" s="56">
        <v>2075132.5</v>
      </c>
      <c r="Q58" s="100">
        <v>790271.18</v>
      </c>
      <c r="R58" s="100">
        <v>79320</v>
      </c>
      <c r="S58" s="100">
        <v>314.7</v>
      </c>
      <c r="U58" s="100">
        <v>795060.1</v>
      </c>
      <c r="V58" s="100">
        <v>790</v>
      </c>
      <c r="W58" s="124">
        <v>1014970.1</v>
      </c>
      <c r="Z58" s="124">
        <v>15516</v>
      </c>
      <c r="AA58" s="124">
        <v>518444.76</v>
      </c>
      <c r="AB58" s="124">
        <v>46770.41</v>
      </c>
      <c r="AD58" s="124">
        <v>29176</v>
      </c>
    </row>
    <row r="59" spans="1:30" x14ac:dyDescent="0.2">
      <c r="A59" s="56" t="s">
        <v>1983</v>
      </c>
      <c r="B59" s="123">
        <v>609732.57999999996</v>
      </c>
      <c r="C59" s="123">
        <v>229620</v>
      </c>
      <c r="D59" s="123">
        <v>48677.55</v>
      </c>
      <c r="F59" s="56">
        <v>706796.5</v>
      </c>
      <c r="G59" s="56">
        <v>314149.25</v>
      </c>
      <c r="I59" s="276">
        <v>78263.7</v>
      </c>
      <c r="K59" s="276">
        <v>0</v>
      </c>
      <c r="N59" s="56">
        <v>1143321.92</v>
      </c>
      <c r="O59" s="56">
        <v>3409443.43</v>
      </c>
      <c r="Q59" s="100">
        <v>1042374.61</v>
      </c>
      <c r="R59" s="100">
        <v>184000</v>
      </c>
      <c r="S59" s="100">
        <v>841.21</v>
      </c>
      <c r="U59" s="100">
        <v>1313115.1399999999</v>
      </c>
      <c r="V59" s="100">
        <v>50790</v>
      </c>
      <c r="W59" s="124">
        <v>1671465.14</v>
      </c>
      <c r="Z59" s="124">
        <v>5124</v>
      </c>
      <c r="AA59" s="124">
        <v>280972.76</v>
      </c>
      <c r="AB59" s="124">
        <v>173907.42</v>
      </c>
      <c r="AD59" s="124">
        <v>70000</v>
      </c>
    </row>
    <row r="60" spans="1:30" x14ac:dyDescent="0.2">
      <c r="A60" s="56" t="s">
        <v>1962</v>
      </c>
      <c r="B60" s="123">
        <v>87106.73</v>
      </c>
      <c r="C60" s="123">
        <v>0</v>
      </c>
      <c r="D60" s="123">
        <v>38622.239999999998</v>
      </c>
      <c r="F60" s="56">
        <v>4</v>
      </c>
      <c r="G60" s="56">
        <v>816848.11</v>
      </c>
      <c r="O60" s="56">
        <v>280935.62</v>
      </c>
      <c r="Q60" s="100">
        <v>1299915.51</v>
      </c>
      <c r="U60" s="100">
        <v>784740</v>
      </c>
      <c r="W60" s="124">
        <v>1085540</v>
      </c>
      <c r="AA60" s="124">
        <v>374071.09</v>
      </c>
      <c r="AB60" s="124">
        <v>20295.07</v>
      </c>
    </row>
    <row r="61" spans="1:30" x14ac:dyDescent="0.2">
      <c r="A61" s="56" t="s">
        <v>1963</v>
      </c>
      <c r="B61" s="123">
        <v>57492.15</v>
      </c>
      <c r="C61" s="123">
        <v>0</v>
      </c>
      <c r="D61" s="123">
        <v>43286.43</v>
      </c>
      <c r="F61" s="56">
        <v>705674.23</v>
      </c>
      <c r="G61" s="56">
        <v>110442.81</v>
      </c>
      <c r="O61" s="56">
        <v>179132.84</v>
      </c>
      <c r="Q61" s="100">
        <v>2121246.84</v>
      </c>
      <c r="W61" s="124">
        <v>1695482</v>
      </c>
      <c r="AA61" s="124">
        <v>433970</v>
      </c>
      <c r="AB61" s="124">
        <v>110542.63</v>
      </c>
    </row>
    <row r="62" spans="1:30" x14ac:dyDescent="0.2">
      <c r="A62" s="56" t="s">
        <v>1964</v>
      </c>
      <c r="B62" s="123">
        <v>61446</v>
      </c>
      <c r="C62" s="123">
        <v>0</v>
      </c>
      <c r="D62" s="123">
        <v>58598.64</v>
      </c>
      <c r="F62" s="56">
        <v>236351.12</v>
      </c>
      <c r="G62" s="56">
        <v>320378.5</v>
      </c>
      <c r="O62" s="56">
        <v>2768470.84</v>
      </c>
      <c r="Q62" s="100">
        <v>1295367.6499999999</v>
      </c>
      <c r="U62" s="100">
        <v>1237500</v>
      </c>
      <c r="W62" s="124">
        <v>1883640</v>
      </c>
      <c r="AA62" s="124">
        <v>666956.73</v>
      </c>
      <c r="AB62" s="124">
        <v>206237.73</v>
      </c>
    </row>
    <row r="63" spans="1:30" x14ac:dyDescent="0.2">
      <c r="A63" s="56" t="s">
        <v>1965</v>
      </c>
      <c r="B63" s="123">
        <v>201573.8</v>
      </c>
      <c r="C63" s="123">
        <v>0</v>
      </c>
      <c r="D63" s="123">
        <v>5398.32</v>
      </c>
      <c r="F63" s="56">
        <v>279626.19</v>
      </c>
      <c r="G63" s="56">
        <v>51041</v>
      </c>
      <c r="O63" s="56">
        <v>2027508.56</v>
      </c>
      <c r="Q63" s="100">
        <v>1626342.06</v>
      </c>
      <c r="U63" s="100">
        <v>1206590</v>
      </c>
      <c r="W63" s="124">
        <v>1672110</v>
      </c>
      <c r="AA63" s="124">
        <v>1043770.34</v>
      </c>
      <c r="AB63" s="124">
        <v>153293.37</v>
      </c>
    </row>
    <row r="64" spans="1:30" x14ac:dyDescent="0.2">
      <c r="A64" s="56" t="s">
        <v>1966</v>
      </c>
      <c r="B64" s="123">
        <v>44665.74</v>
      </c>
      <c r="C64" s="123">
        <v>0</v>
      </c>
      <c r="D64" s="123">
        <v>2946.16</v>
      </c>
      <c r="F64" s="56">
        <v>686503.56</v>
      </c>
      <c r="G64" s="56">
        <v>225933.1</v>
      </c>
      <c r="O64" s="56">
        <v>179132.84</v>
      </c>
      <c r="Q64" s="100">
        <v>1142358.3600000001</v>
      </c>
      <c r="U64" s="100">
        <v>872300</v>
      </c>
      <c r="W64" s="124">
        <v>1286975</v>
      </c>
      <c r="AA64" s="124">
        <v>739866.79</v>
      </c>
      <c r="AB64" s="124">
        <v>183192.31</v>
      </c>
    </row>
    <row r="65" spans="1:30" x14ac:dyDescent="0.2">
      <c r="A65" s="56" t="s">
        <v>1967</v>
      </c>
      <c r="B65" s="123">
        <v>286329.08</v>
      </c>
      <c r="C65" s="123">
        <v>2784.83</v>
      </c>
      <c r="D65" s="123">
        <v>79261.8</v>
      </c>
      <c r="F65" s="56">
        <v>1954112.2</v>
      </c>
      <c r="G65" s="56">
        <v>341604.1</v>
      </c>
      <c r="I65" s="276">
        <v>0</v>
      </c>
      <c r="K65" s="276">
        <v>100000</v>
      </c>
      <c r="N65" s="56">
        <v>-100631.36</v>
      </c>
      <c r="O65" s="56">
        <v>2752937.45</v>
      </c>
      <c r="Q65" s="100">
        <v>960809.97</v>
      </c>
      <c r="R65" s="100">
        <v>526706</v>
      </c>
      <c r="S65" s="100">
        <v>197.72</v>
      </c>
      <c r="U65" s="100">
        <v>2034351.78</v>
      </c>
      <c r="V65" s="100">
        <v>227044</v>
      </c>
      <c r="W65" s="124">
        <v>2460635.7799999998</v>
      </c>
      <c r="AA65" s="124">
        <v>635940.46</v>
      </c>
      <c r="AB65" s="124">
        <v>340888.31</v>
      </c>
    </row>
    <row r="66" spans="1:30" x14ac:dyDescent="0.2">
      <c r="A66" s="56" t="s">
        <v>1968</v>
      </c>
      <c r="B66" s="123">
        <v>132625.41</v>
      </c>
      <c r="C66" s="123">
        <v>31360.720000000001</v>
      </c>
      <c r="D66" s="123">
        <v>71225.48</v>
      </c>
      <c r="F66" s="56">
        <v>959612.13</v>
      </c>
      <c r="G66" s="56">
        <v>2181466.54</v>
      </c>
      <c r="I66" s="276">
        <v>0</v>
      </c>
      <c r="N66" s="56">
        <v>-1782115.22</v>
      </c>
      <c r="O66" s="56">
        <v>3437556.74</v>
      </c>
      <c r="Q66" s="100">
        <v>3040959.58</v>
      </c>
      <c r="R66" s="100">
        <v>200820</v>
      </c>
      <c r="S66" s="100">
        <v>463.92</v>
      </c>
      <c r="U66" s="100">
        <v>2126422</v>
      </c>
      <c r="V66" s="100">
        <v>334590</v>
      </c>
      <c r="W66" s="124">
        <v>2615432</v>
      </c>
      <c r="AA66" s="124">
        <v>554297.43000000005</v>
      </c>
      <c r="AB66" s="124">
        <v>651641.31000000006</v>
      </c>
    </row>
    <row r="67" spans="1:30" x14ac:dyDescent="0.2">
      <c r="A67" s="56" t="s">
        <v>1969</v>
      </c>
      <c r="B67" s="123">
        <v>586364.52</v>
      </c>
      <c r="C67" s="123">
        <v>71247.649999999994</v>
      </c>
      <c r="D67" s="123">
        <v>23915.35</v>
      </c>
      <c r="F67" s="56">
        <v>1479358.8</v>
      </c>
      <c r="G67" s="56">
        <v>356890.29</v>
      </c>
      <c r="I67" s="276">
        <v>0</v>
      </c>
      <c r="N67" s="56">
        <v>1185667.18</v>
      </c>
      <c r="O67" s="56">
        <v>785641.8</v>
      </c>
      <c r="Q67" s="100">
        <v>1318582.47</v>
      </c>
      <c r="R67" s="100">
        <v>307667</v>
      </c>
      <c r="S67" s="100">
        <v>660.65</v>
      </c>
      <c r="U67" s="100">
        <v>1641861.5</v>
      </c>
      <c r="V67" s="100">
        <v>258700</v>
      </c>
      <c r="W67" s="124">
        <v>2189673.5</v>
      </c>
      <c r="AA67" s="124">
        <v>486078.32</v>
      </c>
      <c r="AB67" s="124">
        <v>231980.54</v>
      </c>
      <c r="AD67" s="124">
        <v>32.630000000000003</v>
      </c>
    </row>
    <row r="68" spans="1:30" x14ac:dyDescent="0.2">
      <c r="A68" s="56" t="s">
        <v>1970</v>
      </c>
      <c r="B68" s="123">
        <v>326903.15999999997</v>
      </c>
      <c r="C68" s="123">
        <v>22400</v>
      </c>
      <c r="D68" s="123">
        <v>72932.45</v>
      </c>
      <c r="F68" s="56">
        <v>573270.39</v>
      </c>
      <c r="G68" s="56">
        <v>277401.25</v>
      </c>
      <c r="H68" s="276">
        <v>486</v>
      </c>
      <c r="I68" s="276">
        <v>5812.73</v>
      </c>
      <c r="K68" s="276">
        <v>1330.65</v>
      </c>
      <c r="M68" s="56">
        <v>3911913.09</v>
      </c>
      <c r="N68" s="56">
        <v>-4402332.66</v>
      </c>
      <c r="O68" s="56">
        <v>2929218.73</v>
      </c>
      <c r="Q68" s="100">
        <v>2654465.2200000002</v>
      </c>
      <c r="R68" s="100">
        <v>202662</v>
      </c>
      <c r="S68" s="100">
        <v>2085.38</v>
      </c>
      <c r="U68" s="100">
        <v>1185054.6000000001</v>
      </c>
      <c r="W68" s="124">
        <v>2417994.6</v>
      </c>
      <c r="AA68" s="124">
        <v>780467.93</v>
      </c>
      <c r="AB68" s="124">
        <v>345964.2</v>
      </c>
    </row>
    <row r="69" spans="1:30" x14ac:dyDescent="0.2">
      <c r="A69" s="56" t="s">
        <v>1971</v>
      </c>
      <c r="B69" s="123">
        <v>212628.14</v>
      </c>
      <c r="C69" s="123">
        <v>0</v>
      </c>
      <c r="D69" s="123">
        <v>34964.78</v>
      </c>
      <c r="F69" s="56">
        <v>1573248.73</v>
      </c>
      <c r="G69" s="56">
        <v>58855.040000000001</v>
      </c>
      <c r="H69" s="276">
        <v>486</v>
      </c>
      <c r="K69" s="276">
        <v>-150.69999999999999</v>
      </c>
      <c r="N69" s="56">
        <v>-97763.86</v>
      </c>
      <c r="O69" s="56">
        <v>574529.34</v>
      </c>
      <c r="Q69" s="100">
        <v>1355086.75</v>
      </c>
      <c r="S69" s="100">
        <v>2256.29</v>
      </c>
      <c r="U69" s="100">
        <v>772740.52</v>
      </c>
      <c r="W69" s="124">
        <v>1243307.52</v>
      </c>
      <c r="AA69" s="124">
        <v>566051.37</v>
      </c>
      <c r="AB69" s="124">
        <v>208590.92</v>
      </c>
    </row>
    <row r="70" spans="1:30" x14ac:dyDescent="0.2">
      <c r="A70" s="56" t="s">
        <v>1972</v>
      </c>
      <c r="B70" s="123">
        <v>479364.08</v>
      </c>
      <c r="C70" s="123">
        <v>166179.07999999999</v>
      </c>
      <c r="D70" s="123">
        <v>63938.57</v>
      </c>
      <c r="F70" s="56">
        <v>229851.4</v>
      </c>
      <c r="G70" s="56">
        <v>393565.28</v>
      </c>
      <c r="N70" s="56">
        <v>2227.73</v>
      </c>
      <c r="O70" s="56">
        <v>2183187.2799999998</v>
      </c>
      <c r="Q70" s="100">
        <v>3039031.09</v>
      </c>
      <c r="S70" s="100">
        <v>613.70000000000005</v>
      </c>
      <c r="U70" s="100">
        <v>1988507.5</v>
      </c>
      <c r="W70" s="124">
        <v>2698605.5</v>
      </c>
      <c r="AA70" s="124">
        <v>1016030.35</v>
      </c>
      <c r="AB70" s="124">
        <v>176543.4</v>
      </c>
    </row>
    <row r="71" spans="1:30" x14ac:dyDescent="0.2">
      <c r="A71" s="56" t="s">
        <v>1973</v>
      </c>
      <c r="B71" s="123">
        <v>1419996.9</v>
      </c>
      <c r="C71" s="123">
        <v>30750</v>
      </c>
      <c r="D71" s="123">
        <v>9486</v>
      </c>
      <c r="F71" s="56">
        <v>1728655.21</v>
      </c>
      <c r="G71" s="56">
        <v>307067.18</v>
      </c>
      <c r="I71" s="276">
        <v>15680</v>
      </c>
      <c r="N71" s="56">
        <v>332614.73</v>
      </c>
      <c r="O71" s="56">
        <v>1562778.07</v>
      </c>
      <c r="Q71" s="100">
        <v>1979177.14</v>
      </c>
      <c r="S71" s="100">
        <v>3108.01</v>
      </c>
      <c r="U71" s="100">
        <v>931507.5</v>
      </c>
      <c r="W71" s="124">
        <v>1654327.5</v>
      </c>
      <c r="AA71" s="124">
        <v>887835.42</v>
      </c>
      <c r="AB71" s="124">
        <v>270100.42</v>
      </c>
    </row>
    <row r="72" spans="1:30" x14ac:dyDescent="0.2">
      <c r="A72" s="56" t="s">
        <v>1974</v>
      </c>
      <c r="B72" s="123">
        <v>1067683.76</v>
      </c>
      <c r="C72" s="123">
        <v>0</v>
      </c>
      <c r="D72" s="123">
        <v>53000</v>
      </c>
      <c r="F72" s="56">
        <v>1260722.67</v>
      </c>
      <c r="G72" s="56">
        <v>398306.08</v>
      </c>
      <c r="H72" s="276">
        <v>5100</v>
      </c>
      <c r="I72" s="276">
        <v>26333.18</v>
      </c>
      <c r="J72" s="276">
        <v>13000</v>
      </c>
      <c r="N72" s="56">
        <v>827548.17</v>
      </c>
      <c r="O72" s="56">
        <v>1881658.83</v>
      </c>
      <c r="Q72" s="100">
        <v>3281579.36</v>
      </c>
      <c r="S72" s="100">
        <v>6940.94</v>
      </c>
      <c r="U72" s="100">
        <v>2231292.5</v>
      </c>
      <c r="W72" s="124">
        <v>3260048.5</v>
      </c>
      <c r="AA72" s="124">
        <v>1379388.63</v>
      </c>
      <c r="AB72" s="124">
        <v>264153.40999999997</v>
      </c>
    </row>
    <row r="73" spans="1:30" x14ac:dyDescent="0.2">
      <c r="A73" s="56" t="s">
        <v>1975</v>
      </c>
      <c r="B73" s="123">
        <v>905364.36</v>
      </c>
      <c r="C73" s="123">
        <v>0</v>
      </c>
      <c r="D73" s="123">
        <v>43117.26</v>
      </c>
      <c r="F73" s="56">
        <v>389958.15</v>
      </c>
      <c r="G73" s="56">
        <v>157593.39000000001</v>
      </c>
      <c r="I73" s="276">
        <v>63097.75</v>
      </c>
      <c r="K73" s="276">
        <v>-311.60000000000002</v>
      </c>
      <c r="N73" s="56">
        <v>156326.46</v>
      </c>
      <c r="O73" s="56">
        <v>1497958.46</v>
      </c>
      <c r="Q73" s="100">
        <v>1287576.1299999999</v>
      </c>
      <c r="S73" s="100">
        <v>3865.1</v>
      </c>
      <c r="U73" s="100">
        <v>964727</v>
      </c>
      <c r="W73" s="124">
        <v>1301105</v>
      </c>
      <c r="AA73" s="124">
        <v>662928.61</v>
      </c>
      <c r="AB73" s="124">
        <v>128378.58</v>
      </c>
    </row>
    <row r="74" spans="1:30" x14ac:dyDescent="0.2">
      <c r="A74" s="56" t="s">
        <v>1976</v>
      </c>
      <c r="B74" s="123">
        <v>31132.41</v>
      </c>
      <c r="C74" s="123">
        <v>0</v>
      </c>
      <c r="D74" s="123">
        <v>27375.19</v>
      </c>
      <c r="F74" s="56">
        <v>1103177.2</v>
      </c>
      <c r="G74" s="56">
        <v>167956.66</v>
      </c>
      <c r="H74" s="276">
        <v>162</v>
      </c>
      <c r="K74" s="276">
        <v>23012.720000000001</v>
      </c>
      <c r="N74" s="56">
        <v>-505908.71</v>
      </c>
      <c r="O74" s="56">
        <v>2412599.04</v>
      </c>
      <c r="Q74" s="100">
        <v>1266004.06</v>
      </c>
      <c r="S74" s="100">
        <v>974.62</v>
      </c>
      <c r="U74" s="100">
        <v>648476.5</v>
      </c>
      <c r="W74" s="124">
        <v>1033113.5</v>
      </c>
      <c r="AA74" s="124">
        <v>654680.26</v>
      </c>
      <c r="AB74" s="124">
        <v>130000.37</v>
      </c>
    </row>
    <row r="75" spans="1:30" x14ac:dyDescent="0.2">
      <c r="A75" s="56" t="s">
        <v>1977</v>
      </c>
      <c r="B75" s="123">
        <v>178168.21</v>
      </c>
      <c r="C75" s="123">
        <v>90376.13</v>
      </c>
      <c r="D75" s="123">
        <v>31365</v>
      </c>
      <c r="F75" s="56">
        <v>993012.58</v>
      </c>
      <c r="G75" s="56">
        <v>316229.21999999997</v>
      </c>
      <c r="I75" s="276">
        <v>48580.23</v>
      </c>
      <c r="K75" s="276">
        <v>206.59</v>
      </c>
      <c r="N75" s="56">
        <v>-483623.66</v>
      </c>
      <c r="O75" s="56">
        <v>2174520.91</v>
      </c>
      <c r="Q75" s="100">
        <v>2203118.5099999998</v>
      </c>
      <c r="R75" s="100">
        <v>64800</v>
      </c>
      <c r="S75" s="100">
        <v>317.77</v>
      </c>
      <c r="U75" s="100">
        <v>1579960</v>
      </c>
      <c r="W75" s="124">
        <v>2357169</v>
      </c>
      <c r="Z75" s="124">
        <v>30879</v>
      </c>
      <c r="AA75" s="124">
        <v>1192147.21</v>
      </c>
      <c r="AB75" s="124">
        <v>267582.37</v>
      </c>
    </row>
    <row r="76" spans="1:30" x14ac:dyDescent="0.2">
      <c r="A76" s="56" t="s">
        <v>1978</v>
      </c>
      <c r="B76" s="123">
        <v>277229.90000000002</v>
      </c>
      <c r="C76" s="123">
        <v>3636.5</v>
      </c>
      <c r="D76" s="123">
        <v>9996.32</v>
      </c>
      <c r="F76" s="56">
        <v>1359251.29</v>
      </c>
      <c r="G76" s="56">
        <v>188716.34</v>
      </c>
      <c r="I76" s="276">
        <v>23936.82</v>
      </c>
      <c r="K76" s="276">
        <v>103.73</v>
      </c>
      <c r="N76" s="56">
        <v>-30298.37</v>
      </c>
      <c r="O76" s="56">
        <v>2426315.1</v>
      </c>
      <c r="Q76" s="100">
        <v>1634294.66</v>
      </c>
      <c r="R76" s="100">
        <v>286000</v>
      </c>
      <c r="S76" s="100">
        <v>821.6</v>
      </c>
      <c r="U76" s="100">
        <v>2250702.5</v>
      </c>
      <c r="W76" s="124">
        <v>2628862.5</v>
      </c>
      <c r="Z76" s="124">
        <v>34343</v>
      </c>
      <c r="AA76" s="124">
        <v>1522873.41</v>
      </c>
      <c r="AB76" s="124">
        <v>346057.28</v>
      </c>
      <c r="AD76" s="124">
        <v>140000</v>
      </c>
    </row>
    <row r="77" spans="1:30" x14ac:dyDescent="0.2">
      <c r="A77" s="56" t="s">
        <v>1979</v>
      </c>
      <c r="B77" s="123">
        <v>217112.24</v>
      </c>
      <c r="C77" s="123">
        <v>24158.38</v>
      </c>
      <c r="D77" s="123">
        <v>5231.9399999999996</v>
      </c>
      <c r="F77" s="56">
        <v>346493.3</v>
      </c>
      <c r="G77" s="56">
        <v>166831.85</v>
      </c>
      <c r="I77" s="276">
        <v>12910</v>
      </c>
      <c r="K77" s="276">
        <v>575.11</v>
      </c>
      <c r="M77" s="56">
        <v>-471125.88</v>
      </c>
      <c r="N77" s="56">
        <v>81210.16</v>
      </c>
      <c r="O77" s="56">
        <v>1120243.3</v>
      </c>
      <c r="Q77" s="100">
        <v>1389773.18</v>
      </c>
      <c r="R77" s="100">
        <v>111960</v>
      </c>
      <c r="S77" s="100">
        <v>299.74</v>
      </c>
      <c r="U77" s="100">
        <v>473956</v>
      </c>
      <c r="W77" s="124">
        <v>1072436</v>
      </c>
      <c r="Y77" s="124">
        <v>1500</v>
      </c>
      <c r="Z77" s="124">
        <v>42682</v>
      </c>
      <c r="AA77" s="124">
        <v>635069.68999999994</v>
      </c>
      <c r="AB77" s="124">
        <v>183343</v>
      </c>
      <c r="AD77" s="124">
        <v>645.21</v>
      </c>
    </row>
    <row r="78" spans="1:30" x14ac:dyDescent="0.2">
      <c r="A78" s="56" t="s">
        <v>1980</v>
      </c>
      <c r="B78" s="123">
        <v>384122.53</v>
      </c>
      <c r="C78" s="123">
        <v>30576.43</v>
      </c>
      <c r="D78" s="123">
        <v>22535.58</v>
      </c>
      <c r="F78" s="56">
        <v>1480868.64</v>
      </c>
      <c r="G78" s="56">
        <v>351487.85</v>
      </c>
      <c r="I78" s="276">
        <v>38630.129999999997</v>
      </c>
      <c r="K78" s="276">
        <v>50</v>
      </c>
      <c r="M78" s="56">
        <v>-629329.11</v>
      </c>
      <c r="N78" s="56">
        <v>73193.820000000007</v>
      </c>
      <c r="O78" s="56">
        <v>2732486.08</v>
      </c>
      <c r="Q78" s="100">
        <v>1824022.69</v>
      </c>
      <c r="R78" s="100">
        <v>347600</v>
      </c>
      <c r="S78" s="100">
        <v>276.18</v>
      </c>
      <c r="U78" s="100">
        <v>1555849.11</v>
      </c>
      <c r="W78" s="124">
        <v>2168979.11</v>
      </c>
      <c r="Z78" s="124">
        <v>32524</v>
      </c>
      <c r="AA78" s="124">
        <v>1074979.45</v>
      </c>
      <c r="AB78" s="124">
        <v>371763.31</v>
      </c>
    </row>
    <row r="79" spans="1:30" x14ac:dyDescent="0.2">
      <c r="A79" s="56" t="s">
        <v>1981</v>
      </c>
      <c r="B79" s="123">
        <v>2584496.2999999998</v>
      </c>
      <c r="C79" s="123">
        <v>0</v>
      </c>
      <c r="D79" s="123">
        <v>12335.54</v>
      </c>
      <c r="F79" s="56">
        <v>1971519.02</v>
      </c>
      <c r="G79" s="56">
        <v>116296.42</v>
      </c>
      <c r="I79" s="276">
        <v>17920.37</v>
      </c>
      <c r="M79" s="56">
        <v>549853.89</v>
      </c>
      <c r="N79" s="56">
        <v>83878.02</v>
      </c>
      <c r="O79" s="56">
        <v>3283107.89</v>
      </c>
      <c r="Q79" s="100">
        <v>3442954.74</v>
      </c>
      <c r="R79" s="100">
        <v>404660</v>
      </c>
      <c r="S79" s="100">
        <v>2377.6</v>
      </c>
      <c r="U79" s="100">
        <v>776276.18</v>
      </c>
      <c r="W79" s="124">
        <v>1345680.18</v>
      </c>
      <c r="Z79" s="124">
        <v>31348</v>
      </c>
      <c r="AA79" s="124">
        <v>1814280.45</v>
      </c>
      <c r="AB79" s="124">
        <v>466252.3</v>
      </c>
    </row>
    <row r="80" spans="1:30" x14ac:dyDescent="0.2">
      <c r="A80" s="56" t="s">
        <v>1984</v>
      </c>
      <c r="B80" s="123">
        <v>529430.93000000005</v>
      </c>
      <c r="C80" s="123">
        <v>0</v>
      </c>
      <c r="D80" s="123">
        <v>8440</v>
      </c>
      <c r="F80" s="56">
        <v>699134.34</v>
      </c>
      <c r="G80" s="56">
        <v>281557.15999999997</v>
      </c>
      <c r="I80" s="276">
        <v>13325</v>
      </c>
      <c r="N80" s="56">
        <v>-399039.74</v>
      </c>
      <c r="O80" s="56">
        <v>1600443.98</v>
      </c>
      <c r="Q80" s="100">
        <v>1701675.95</v>
      </c>
      <c r="R80" s="100">
        <v>192030</v>
      </c>
      <c r="S80" s="100">
        <v>310.3</v>
      </c>
      <c r="U80" s="100">
        <v>898107</v>
      </c>
      <c r="W80" s="124">
        <v>1474337</v>
      </c>
      <c r="Z80" s="124">
        <v>18948</v>
      </c>
      <c r="AA80" s="124">
        <v>709282.2</v>
      </c>
      <c r="AB80" s="124">
        <v>229376.18</v>
      </c>
    </row>
    <row r="81" spans="1:30" x14ac:dyDescent="0.2">
      <c r="A81" s="56" t="s">
        <v>1953</v>
      </c>
      <c r="B81" s="123">
        <v>10524.78</v>
      </c>
      <c r="C81" s="123">
        <v>0</v>
      </c>
      <c r="D81" s="123">
        <v>34975.19</v>
      </c>
      <c r="F81" s="56">
        <v>862606.84</v>
      </c>
      <c r="G81" s="56">
        <v>418671.01</v>
      </c>
      <c r="I81" s="276">
        <v>10800</v>
      </c>
      <c r="M81" s="56">
        <v>-275996.40000000002</v>
      </c>
      <c r="N81" s="56">
        <v>1626912.2</v>
      </c>
      <c r="O81" s="56">
        <v>4010</v>
      </c>
      <c r="Q81" s="100">
        <v>553349.24</v>
      </c>
      <c r="S81" s="100">
        <v>58.41</v>
      </c>
      <c r="U81" s="100">
        <v>888310.5</v>
      </c>
      <c r="V81" s="100">
        <v>33900</v>
      </c>
      <c r="W81" s="124">
        <v>1067610.5</v>
      </c>
      <c r="Y81" s="124">
        <v>8171</v>
      </c>
      <c r="AA81" s="124">
        <v>372818.31</v>
      </c>
      <c r="AB81" s="124">
        <v>51982.32</v>
      </c>
      <c r="AD81" s="124">
        <v>8600</v>
      </c>
    </row>
    <row r="82" spans="1:30" x14ac:dyDescent="0.2">
      <c r="A82" s="56" t="s">
        <v>1954</v>
      </c>
      <c r="B82" s="123">
        <v>730312.76</v>
      </c>
      <c r="C82" s="123">
        <v>109870</v>
      </c>
      <c r="D82" s="123">
        <v>16019.18</v>
      </c>
      <c r="F82" s="56">
        <v>4</v>
      </c>
      <c r="G82" s="56">
        <v>427659.16</v>
      </c>
      <c r="I82" s="276">
        <v>29451</v>
      </c>
      <c r="M82" s="56">
        <v>3641396.01</v>
      </c>
      <c r="N82" s="56">
        <v>-5243651.0599999996</v>
      </c>
      <c r="O82" s="56">
        <v>1891796.64</v>
      </c>
      <c r="Q82" s="100">
        <v>2483483.71</v>
      </c>
      <c r="S82" s="100">
        <v>989.07</v>
      </c>
      <c r="U82" s="100">
        <v>1478856.47</v>
      </c>
      <c r="V82" s="100">
        <v>423140.64</v>
      </c>
      <c r="W82" s="124">
        <v>697025</v>
      </c>
      <c r="Y82" s="124">
        <v>79019</v>
      </c>
      <c r="Z82" s="124">
        <v>2675</v>
      </c>
      <c r="AA82" s="124">
        <v>2336215.31</v>
      </c>
      <c r="AB82" s="124">
        <v>31224.07</v>
      </c>
      <c r="AD82" s="124">
        <v>246925</v>
      </c>
    </row>
    <row r="83" spans="1:30" x14ac:dyDescent="0.2">
      <c r="A83" s="56" t="s">
        <v>1959</v>
      </c>
      <c r="B83" s="123">
        <v>345542.2</v>
      </c>
      <c r="C83" s="123">
        <v>17270</v>
      </c>
      <c r="D83" s="123">
        <v>27461.74</v>
      </c>
      <c r="F83" s="56">
        <v>117535.51</v>
      </c>
      <c r="G83" s="56">
        <v>389842.02</v>
      </c>
      <c r="I83" s="276">
        <v>10099</v>
      </c>
      <c r="M83" s="56">
        <v>-148662.24</v>
      </c>
      <c r="N83" s="56">
        <v>-946761.42</v>
      </c>
      <c r="O83" s="56">
        <v>1831896.95</v>
      </c>
      <c r="Q83" s="100">
        <v>862481.69</v>
      </c>
      <c r="S83" s="100">
        <v>452.82</v>
      </c>
      <c r="U83" s="100">
        <v>2098230</v>
      </c>
      <c r="V83" s="100">
        <v>13300</v>
      </c>
      <c r="W83" s="124">
        <v>2029703</v>
      </c>
      <c r="Y83" s="124">
        <v>24436</v>
      </c>
      <c r="AA83" s="124">
        <v>598706.54</v>
      </c>
      <c r="AB83" s="124">
        <v>141235.79</v>
      </c>
    </row>
    <row r="84" spans="1:30" x14ac:dyDescent="0.2">
      <c r="A84" s="56" t="s">
        <v>1960</v>
      </c>
      <c r="B84" s="123">
        <v>52648.12</v>
      </c>
      <c r="C84" s="123">
        <v>50255</v>
      </c>
      <c r="D84" s="123">
        <v>16432.47</v>
      </c>
      <c r="F84" s="56">
        <v>12</v>
      </c>
      <c r="G84" s="56">
        <v>170963.77</v>
      </c>
      <c r="I84" s="276">
        <v>26520</v>
      </c>
      <c r="M84" s="56">
        <v>-126206806.29000001</v>
      </c>
      <c r="N84" s="56">
        <v>126075390.70999999</v>
      </c>
      <c r="O84" s="56">
        <v>352730.98</v>
      </c>
      <c r="Q84" s="100">
        <v>772401.03</v>
      </c>
      <c r="S84" s="100">
        <v>24.27</v>
      </c>
      <c r="U84" s="100">
        <v>1747230.8</v>
      </c>
      <c r="V84" s="100">
        <v>13300</v>
      </c>
      <c r="W84" s="124">
        <v>1868336.8</v>
      </c>
      <c r="Y84" s="124">
        <v>9587</v>
      </c>
      <c r="AA84" s="124">
        <v>565371.89</v>
      </c>
      <c r="AB84" s="124">
        <v>35778.449999999997</v>
      </c>
    </row>
    <row r="85" spans="1:30" x14ac:dyDescent="0.2">
      <c r="A85" s="56" t="s">
        <v>1961</v>
      </c>
      <c r="B85" s="123">
        <v>20804.77</v>
      </c>
      <c r="C85" s="123">
        <v>0</v>
      </c>
      <c r="D85" s="123">
        <v>21310.77</v>
      </c>
      <c r="F85" s="56">
        <v>1897886.17</v>
      </c>
      <c r="G85" s="56">
        <v>2526830.11</v>
      </c>
      <c r="I85" s="276">
        <v>15605</v>
      </c>
      <c r="N85" s="56">
        <v>4801002.5599999996</v>
      </c>
      <c r="Q85" s="100">
        <v>605919.78</v>
      </c>
      <c r="S85" s="100">
        <v>236.65</v>
      </c>
      <c r="U85" s="100">
        <v>1910687</v>
      </c>
      <c r="V85" s="100">
        <v>13300</v>
      </c>
      <c r="W85" s="124">
        <v>1864377</v>
      </c>
      <c r="Y85" s="124">
        <v>20348</v>
      </c>
      <c r="AA85" s="124">
        <v>699974.16</v>
      </c>
      <c r="AB85" s="124">
        <v>256457.01</v>
      </c>
      <c r="AD85" s="124">
        <v>2100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Anniz</cp:lastModifiedBy>
  <cp:lastPrinted>2019-09-27T08:11:13Z</cp:lastPrinted>
  <dcterms:created xsi:type="dcterms:W3CDTF">2018-02-08T06:24:17Z</dcterms:created>
  <dcterms:modified xsi:type="dcterms:W3CDTF">2019-09-27T08:39:27Z</dcterms:modified>
</cp:coreProperties>
</file>